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defaultThemeVersion="166925"/>
  <xr:revisionPtr revIDLastSave="709" documentId="13_ncr:1_{FE05CFEF-A917-48E1-A688-E3A7EFF57B5B}" xr6:coauthVersionLast="47" xr6:coauthVersionMax="47" xr10:uidLastSave="{E1E2A279-972C-4DBF-8232-893728B3BE03}"/>
  <bookViews>
    <workbookView xWindow="-120" yWindow="-120" windowWidth="29040" windowHeight="15720" tabRatio="801"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⑥評価関連経費" sheetId="35" r:id="rId6"/>
    <sheet name="助成システム資金計画画面イメージ" sheetId="36" r:id="rId7"/>
  </sheets>
  <definedNames>
    <definedName name="_xlnm.Print_Area" localSheetId="0">'① 調達の内訳'!$A$1:$G$31</definedName>
    <definedName name="_xlnm.Print_Area" localSheetId="1">②自己資金・民間資金!$A$1:$E$28</definedName>
    <definedName name="_xlnm.Print_Area" localSheetId="2">③事業費!$A$1:$H$18</definedName>
    <definedName name="_xlnm.Print_Area" localSheetId="3">④管理的経費!$A$1:$Q$78</definedName>
    <definedName name="_xlnm.Print_Area" localSheetId="4">'⑤ 直接事業費'!$A$1:$Q$148</definedName>
    <definedName name="_xlnm.Print_Area" localSheetId="5">⑥評価関連経費!$A$1:$Q$75</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9" l="1"/>
  <c r="K7" i="9"/>
  <c r="H7" i="9"/>
  <c r="C59" i="34"/>
  <c r="M73" i="34"/>
  <c r="L73" i="34"/>
  <c r="I73" i="34"/>
  <c r="F73" i="34"/>
  <c r="M72" i="34"/>
  <c r="L72" i="34"/>
  <c r="I72" i="34"/>
  <c r="F72" i="34"/>
  <c r="M71" i="34"/>
  <c r="C71" i="34" s="1"/>
  <c r="L71" i="34"/>
  <c r="I71" i="34"/>
  <c r="F71" i="34"/>
  <c r="C144" i="9"/>
  <c r="I70" i="34"/>
  <c r="F70" i="34"/>
  <c r="I69" i="34"/>
  <c r="F69" i="34"/>
  <c r="I68" i="34"/>
  <c r="F68" i="34"/>
  <c r="I52" i="34"/>
  <c r="F52" i="34"/>
  <c r="I51" i="34"/>
  <c r="F51" i="34"/>
  <c r="I50" i="34"/>
  <c r="F50" i="34"/>
  <c r="M105" i="9"/>
  <c r="I105" i="9"/>
  <c r="F105" i="9"/>
  <c r="M134" i="9"/>
  <c r="L134" i="9"/>
  <c r="I134" i="9"/>
  <c r="F134" i="9"/>
  <c r="M133" i="9"/>
  <c r="L133" i="9"/>
  <c r="I133" i="9"/>
  <c r="F133" i="9"/>
  <c r="M132" i="9"/>
  <c r="L132" i="9"/>
  <c r="I132" i="9"/>
  <c r="F132" i="9"/>
  <c r="M131" i="9"/>
  <c r="L131" i="9"/>
  <c r="I131" i="9"/>
  <c r="F131" i="9"/>
  <c r="M130" i="9"/>
  <c r="L130" i="9"/>
  <c r="I130" i="9"/>
  <c r="F130" i="9"/>
  <c r="M129" i="9"/>
  <c r="L129" i="9"/>
  <c r="I129" i="9"/>
  <c r="F129" i="9"/>
  <c r="M128" i="9"/>
  <c r="L128" i="9"/>
  <c r="I128" i="9"/>
  <c r="F128" i="9"/>
  <c r="M127" i="9"/>
  <c r="L127" i="9"/>
  <c r="I127" i="9"/>
  <c r="F127" i="9"/>
  <c r="M126" i="9"/>
  <c r="L126" i="9"/>
  <c r="I126" i="9"/>
  <c r="F126" i="9"/>
  <c r="M125" i="9"/>
  <c r="L125" i="9"/>
  <c r="I125" i="9"/>
  <c r="F125" i="9"/>
  <c r="M124" i="9"/>
  <c r="L124" i="9"/>
  <c r="I124" i="9"/>
  <c r="F124" i="9"/>
  <c r="M123" i="9"/>
  <c r="L123" i="9"/>
  <c r="I123" i="9"/>
  <c r="F123" i="9"/>
  <c r="M122" i="9"/>
  <c r="L122" i="9"/>
  <c r="I122" i="9"/>
  <c r="F122" i="9"/>
  <c r="M121" i="9"/>
  <c r="L121" i="9"/>
  <c r="I121" i="9"/>
  <c r="F121" i="9"/>
  <c r="M120" i="9"/>
  <c r="L120" i="9"/>
  <c r="I120" i="9"/>
  <c r="F120" i="9"/>
  <c r="M119" i="9"/>
  <c r="L119" i="9"/>
  <c r="I119" i="9"/>
  <c r="F119" i="9"/>
  <c r="M118" i="9"/>
  <c r="L118" i="9"/>
  <c r="I118" i="9"/>
  <c r="F118" i="9"/>
  <c r="M117" i="9"/>
  <c r="L117" i="9"/>
  <c r="I117" i="9"/>
  <c r="F117" i="9"/>
  <c r="M116" i="9"/>
  <c r="L116" i="9"/>
  <c r="I116" i="9"/>
  <c r="F116" i="9"/>
  <c r="M115" i="9"/>
  <c r="L115" i="9"/>
  <c r="I115" i="9"/>
  <c r="F115" i="9"/>
  <c r="M114" i="9"/>
  <c r="L114" i="9"/>
  <c r="I114" i="9"/>
  <c r="F114" i="9"/>
  <c r="M113" i="9"/>
  <c r="L113" i="9"/>
  <c r="I113" i="9"/>
  <c r="F113" i="9"/>
  <c r="M112" i="9"/>
  <c r="L112" i="9"/>
  <c r="I112" i="9"/>
  <c r="F112" i="9"/>
  <c r="M111" i="9"/>
  <c r="L111" i="9"/>
  <c r="I111" i="9"/>
  <c r="F111" i="9"/>
  <c r="M110" i="9"/>
  <c r="L110" i="9"/>
  <c r="I110" i="9"/>
  <c r="F110" i="9"/>
  <c r="M109" i="9"/>
  <c r="L109" i="9"/>
  <c r="I109" i="9"/>
  <c r="F109" i="9"/>
  <c r="M108" i="9"/>
  <c r="L108" i="9"/>
  <c r="I108" i="9"/>
  <c r="F108" i="9"/>
  <c r="M107" i="9"/>
  <c r="L107" i="9"/>
  <c r="I107" i="9"/>
  <c r="F107" i="9"/>
  <c r="M95" i="9"/>
  <c r="L95" i="9"/>
  <c r="I95" i="9"/>
  <c r="F95" i="9"/>
  <c r="M94" i="9"/>
  <c r="L94" i="9"/>
  <c r="I94" i="9"/>
  <c r="F94" i="9"/>
  <c r="M93" i="9"/>
  <c r="L93" i="9"/>
  <c r="I93" i="9"/>
  <c r="F93" i="9"/>
  <c r="M92" i="9"/>
  <c r="L92" i="9"/>
  <c r="I92" i="9"/>
  <c r="F92" i="9"/>
  <c r="M91" i="9"/>
  <c r="L91" i="9"/>
  <c r="I91" i="9"/>
  <c r="F91" i="9"/>
  <c r="M90" i="9"/>
  <c r="L90" i="9"/>
  <c r="I90" i="9"/>
  <c r="F90" i="9"/>
  <c r="M89" i="9"/>
  <c r="L89" i="9"/>
  <c r="I89" i="9"/>
  <c r="F89" i="9"/>
  <c r="M88" i="9"/>
  <c r="L88" i="9"/>
  <c r="I88" i="9"/>
  <c r="F88" i="9"/>
  <c r="M87" i="9"/>
  <c r="L87" i="9"/>
  <c r="I87" i="9"/>
  <c r="F87" i="9"/>
  <c r="M86" i="9"/>
  <c r="L86" i="9"/>
  <c r="I86" i="9"/>
  <c r="F86" i="9"/>
  <c r="M85" i="9"/>
  <c r="L85" i="9"/>
  <c r="I85" i="9"/>
  <c r="F85" i="9"/>
  <c r="M84" i="9"/>
  <c r="L84" i="9"/>
  <c r="I84" i="9"/>
  <c r="F84" i="9"/>
  <c r="M83" i="9"/>
  <c r="L83" i="9"/>
  <c r="I83" i="9"/>
  <c r="F83" i="9"/>
  <c r="M82" i="9"/>
  <c r="L82" i="9"/>
  <c r="I82" i="9"/>
  <c r="F82" i="9"/>
  <c r="M81" i="9"/>
  <c r="L81" i="9"/>
  <c r="I81" i="9"/>
  <c r="F81" i="9"/>
  <c r="M80" i="9"/>
  <c r="L80" i="9"/>
  <c r="I80" i="9"/>
  <c r="F80" i="9"/>
  <c r="M79" i="9"/>
  <c r="L79" i="9"/>
  <c r="I79" i="9"/>
  <c r="F79" i="9"/>
  <c r="M78" i="9"/>
  <c r="L78" i="9"/>
  <c r="F78" i="9"/>
  <c r="M61" i="9"/>
  <c r="L61" i="9"/>
  <c r="I61" i="9"/>
  <c r="F61" i="9"/>
  <c r="M98" i="9"/>
  <c r="L98" i="9"/>
  <c r="I98" i="9"/>
  <c r="F98" i="9"/>
  <c r="M97" i="9"/>
  <c r="L97" i="9"/>
  <c r="I97" i="9"/>
  <c r="F97" i="9"/>
  <c r="M96" i="9"/>
  <c r="L96" i="9"/>
  <c r="I96" i="9"/>
  <c r="F96" i="9"/>
  <c r="M77" i="9"/>
  <c r="L77" i="9"/>
  <c r="I77" i="9"/>
  <c r="F77" i="9"/>
  <c r="M76" i="9"/>
  <c r="L76" i="9"/>
  <c r="I76" i="9"/>
  <c r="F76" i="9"/>
  <c r="M75" i="9"/>
  <c r="L75" i="9"/>
  <c r="I75" i="9"/>
  <c r="F75" i="9"/>
  <c r="M74" i="9"/>
  <c r="L74" i="9"/>
  <c r="I74" i="9"/>
  <c r="F74" i="9"/>
  <c r="M73" i="9"/>
  <c r="L73" i="9"/>
  <c r="I73" i="9"/>
  <c r="F73" i="9"/>
  <c r="M72" i="9"/>
  <c r="L72" i="9"/>
  <c r="I72" i="9"/>
  <c r="F72" i="9"/>
  <c r="M71" i="9"/>
  <c r="L71" i="9"/>
  <c r="I71" i="9"/>
  <c r="F71" i="9"/>
  <c r="M70" i="9"/>
  <c r="L70" i="9"/>
  <c r="I70" i="9"/>
  <c r="F70" i="9"/>
  <c r="M69" i="9"/>
  <c r="L69" i="9"/>
  <c r="I69" i="9"/>
  <c r="F69" i="9"/>
  <c r="M49" i="9"/>
  <c r="L49" i="9"/>
  <c r="I49" i="9"/>
  <c r="F49" i="9"/>
  <c r="M48" i="9"/>
  <c r="L48" i="9"/>
  <c r="I48" i="9"/>
  <c r="F48" i="9"/>
  <c r="M47" i="9"/>
  <c r="L47" i="9"/>
  <c r="I47" i="9"/>
  <c r="F47" i="9"/>
  <c r="M46" i="9"/>
  <c r="L46" i="9"/>
  <c r="I46" i="9"/>
  <c r="F46" i="9"/>
  <c r="M45" i="9"/>
  <c r="L45" i="9"/>
  <c r="I45" i="9"/>
  <c r="F45" i="9"/>
  <c r="M44" i="9"/>
  <c r="L44" i="9"/>
  <c r="I44" i="9"/>
  <c r="F44" i="9"/>
  <c r="M43" i="9"/>
  <c r="L43" i="9"/>
  <c r="I43" i="9"/>
  <c r="F43" i="9"/>
  <c r="M42" i="9"/>
  <c r="L42" i="9"/>
  <c r="I42" i="9"/>
  <c r="F42" i="9"/>
  <c r="M41" i="9"/>
  <c r="L41" i="9"/>
  <c r="I41" i="9"/>
  <c r="F41" i="9"/>
  <c r="M40" i="9"/>
  <c r="L40" i="9"/>
  <c r="I40" i="9"/>
  <c r="F40" i="9"/>
  <c r="M39" i="9"/>
  <c r="L39" i="9"/>
  <c r="I39" i="9"/>
  <c r="F39" i="9"/>
  <c r="M38" i="9"/>
  <c r="L38" i="9"/>
  <c r="I38" i="9"/>
  <c r="F38" i="9"/>
  <c r="I66" i="9"/>
  <c r="F66" i="9"/>
  <c r="I65" i="9"/>
  <c r="F65" i="9"/>
  <c r="I64" i="9"/>
  <c r="F64" i="9"/>
  <c r="I63" i="9"/>
  <c r="F63" i="9"/>
  <c r="I62" i="9"/>
  <c r="F62" i="9"/>
  <c r="I60" i="9"/>
  <c r="F60" i="9"/>
  <c r="I59" i="9"/>
  <c r="F59" i="9"/>
  <c r="C108" i="9" l="1"/>
  <c r="C120" i="9"/>
  <c r="C126" i="9"/>
  <c r="C132" i="9"/>
  <c r="C87" i="9"/>
  <c r="C111" i="9"/>
  <c r="C114" i="9"/>
  <c r="C117" i="9"/>
  <c r="C123" i="9"/>
  <c r="C129" i="9"/>
  <c r="C90" i="9"/>
  <c r="C105" i="9"/>
  <c r="C93" i="9"/>
  <c r="C84" i="9"/>
  <c r="C75" i="9"/>
  <c r="C81" i="9"/>
  <c r="C78" i="9"/>
  <c r="C96" i="9"/>
  <c r="C44" i="9"/>
  <c r="C72" i="9"/>
  <c r="C69" i="9"/>
  <c r="C47" i="9"/>
  <c r="C41" i="9"/>
  <c r="C38" i="9"/>
  <c r="F102" i="9"/>
  <c r="F101" i="9"/>
  <c r="I101" i="9"/>
  <c r="I55" i="9"/>
  <c r="F55" i="9"/>
  <c r="I61" i="34"/>
  <c r="F61" i="34"/>
  <c r="I43" i="34"/>
  <c r="F43" i="34"/>
  <c r="I58" i="34"/>
  <c r="F58" i="34"/>
  <c r="I57" i="34"/>
  <c r="F57" i="34"/>
  <c r="I56" i="34"/>
  <c r="F56" i="34"/>
  <c r="I67" i="34"/>
  <c r="F67" i="34"/>
  <c r="I66" i="34"/>
  <c r="F66" i="34"/>
  <c r="I65" i="34"/>
  <c r="F65" i="34"/>
  <c r="I55" i="34"/>
  <c r="F55" i="34"/>
  <c r="I54" i="34"/>
  <c r="F54" i="34"/>
  <c r="I53" i="34"/>
  <c r="F53" i="34"/>
  <c r="I49" i="34"/>
  <c r="F49" i="34"/>
  <c r="I48" i="34"/>
  <c r="F48" i="34"/>
  <c r="I47" i="34"/>
  <c r="F47" i="34"/>
  <c r="M70" i="34"/>
  <c r="L70" i="34"/>
  <c r="M69" i="34"/>
  <c r="L69" i="34"/>
  <c r="M68" i="34"/>
  <c r="L68" i="34"/>
  <c r="M52" i="34"/>
  <c r="L52" i="34"/>
  <c r="M51" i="34"/>
  <c r="L51" i="34"/>
  <c r="M50" i="34"/>
  <c r="L50" i="34"/>
  <c r="C68" i="34" l="1"/>
  <c r="C50" i="34"/>
  <c r="F17" i="35" l="1"/>
  <c r="I17" i="35"/>
  <c r="L17" i="35"/>
  <c r="M17" i="35"/>
  <c r="F32" i="35"/>
  <c r="I32" i="35"/>
  <c r="L32" i="35"/>
  <c r="M32" i="35"/>
  <c r="M60" i="35" l="1"/>
  <c r="L60" i="35"/>
  <c r="I60" i="35"/>
  <c r="F60" i="35"/>
  <c r="M59" i="35"/>
  <c r="L59" i="35"/>
  <c r="I59" i="35"/>
  <c r="F59" i="35"/>
  <c r="M58" i="35"/>
  <c r="C58" i="35" s="1"/>
  <c r="L58" i="35"/>
  <c r="I58" i="35"/>
  <c r="F58" i="35"/>
  <c r="M45" i="35"/>
  <c r="L45" i="35"/>
  <c r="I45" i="35"/>
  <c r="F45" i="35"/>
  <c r="M44" i="35"/>
  <c r="L44" i="35"/>
  <c r="I44" i="35"/>
  <c r="F44" i="35"/>
  <c r="M43" i="35"/>
  <c r="L43" i="35"/>
  <c r="I43" i="35"/>
  <c r="F43" i="35"/>
  <c r="C43" i="35"/>
  <c r="K7" i="35" s="1"/>
  <c r="M30" i="35"/>
  <c r="L30" i="35"/>
  <c r="I30" i="35"/>
  <c r="F30" i="35"/>
  <c r="M29" i="35"/>
  <c r="L29" i="35"/>
  <c r="I29" i="35"/>
  <c r="F29" i="35"/>
  <c r="M28" i="35"/>
  <c r="L28" i="35"/>
  <c r="I28" i="35"/>
  <c r="F28" i="35"/>
  <c r="C28" i="35"/>
  <c r="F14" i="35"/>
  <c r="M15" i="35"/>
  <c r="L15" i="35"/>
  <c r="I15" i="35"/>
  <c r="F15" i="35"/>
  <c r="M14" i="35"/>
  <c r="L14" i="35"/>
  <c r="I14" i="35"/>
  <c r="M13" i="35"/>
  <c r="L13" i="35"/>
  <c r="I13" i="35"/>
  <c r="F13" i="35"/>
  <c r="N7" i="35" l="1"/>
  <c r="C13" i="35"/>
  <c r="H7" i="35"/>
  <c r="M65" i="34"/>
  <c r="L65" i="34"/>
  <c r="E7" i="35" l="1"/>
  <c r="Q7" i="35" s="1"/>
  <c r="M13" i="9"/>
  <c r="M63" i="34" l="1"/>
  <c r="L63" i="34"/>
  <c r="I63" i="34"/>
  <c r="F63" i="34"/>
  <c r="M62" i="34"/>
  <c r="L62" i="34"/>
  <c r="I62" i="34"/>
  <c r="F62" i="34"/>
  <c r="M61" i="34"/>
  <c r="L61" i="34"/>
  <c r="M45" i="34"/>
  <c r="L45" i="34"/>
  <c r="I45" i="34"/>
  <c r="F45" i="34"/>
  <c r="M44" i="34"/>
  <c r="L44" i="34"/>
  <c r="I44" i="34"/>
  <c r="F44" i="34"/>
  <c r="M43" i="34"/>
  <c r="L43" i="34"/>
  <c r="M18" i="35"/>
  <c r="C61" i="34" l="1"/>
  <c r="C43" i="34"/>
  <c r="L32" i="34"/>
  <c r="I32" i="34"/>
  <c r="F32" i="34"/>
  <c r="I28" i="34"/>
  <c r="F29" i="34"/>
  <c r="K6" i="34" l="1"/>
  <c r="N6" i="34"/>
  <c r="D159" i="36"/>
  <c r="B159" i="36"/>
  <c r="D156" i="36"/>
  <c r="B156" i="36"/>
  <c r="D126" i="36"/>
  <c r="B126" i="36"/>
  <c r="D123" i="36"/>
  <c r="B123" i="36"/>
  <c r="D88" i="36"/>
  <c r="B88" i="36"/>
  <c r="D85" i="36"/>
  <c r="B85" i="36"/>
  <c r="D55" i="36"/>
  <c r="B55" i="36"/>
  <c r="D52" i="36"/>
  <c r="B52" i="36"/>
  <c r="M29" i="34" l="1"/>
  <c r="M28" i="34"/>
  <c r="M32" i="34" l="1"/>
  <c r="M30" i="34" l="1"/>
  <c r="C28" i="34" s="1"/>
  <c r="H6" i="34" s="1"/>
  <c r="L30" i="34"/>
  <c r="I30" i="34"/>
  <c r="F30" i="34"/>
  <c r="L29" i="34"/>
  <c r="I29" i="34"/>
  <c r="L28" i="34"/>
  <c r="F28" i="34"/>
  <c r="M15" i="34"/>
  <c r="L15" i="34"/>
  <c r="I15" i="34"/>
  <c r="F15" i="34"/>
  <c r="M14" i="34"/>
  <c r="L14" i="34"/>
  <c r="I14" i="34"/>
  <c r="F14" i="34"/>
  <c r="M13" i="34"/>
  <c r="L13" i="34"/>
  <c r="I13" i="34"/>
  <c r="F13" i="34"/>
  <c r="D208" i="36"/>
  <c r="C13" i="34" l="1"/>
  <c r="E6" i="34" s="1"/>
  <c r="D205" i="36"/>
  <c r="C7" i="21"/>
  <c r="B205" i="36" l="1"/>
  <c r="C14" i="1"/>
  <c r="C25" i="6"/>
  <c r="F25" i="6" s="1"/>
  <c r="C20" i="6"/>
  <c r="F20" i="6" s="1"/>
  <c r="C15" i="6"/>
  <c r="F15" i="6" s="1"/>
  <c r="C10" i="6"/>
  <c r="F10" i="6" s="1"/>
  <c r="F10" i="21"/>
  <c r="E10" i="21"/>
  <c r="D10" i="21"/>
  <c r="C10" i="21"/>
  <c r="F7" i="21"/>
  <c r="E7" i="21"/>
  <c r="D7" i="21"/>
  <c r="D15" i="1" l="1"/>
  <c r="C15" i="1"/>
  <c r="C16" i="1" s="1"/>
  <c r="F15" i="1"/>
  <c r="E15" i="1"/>
  <c r="F15" i="21"/>
  <c r="E15" i="21"/>
  <c r="D15" i="21"/>
  <c r="C15" i="21"/>
  <c r="D16" i="21" l="1"/>
  <c r="C16" i="21"/>
  <c r="D14" i="1"/>
  <c r="I38" i="35" l="1"/>
  <c r="F38" i="35"/>
  <c r="I53" i="35"/>
  <c r="F53" i="35"/>
  <c r="I68" i="35"/>
  <c r="F68" i="35"/>
  <c r="L58" i="34"/>
  <c r="C26" i="6" l="1"/>
  <c r="I141" i="9"/>
  <c r="I137" i="9"/>
  <c r="F137" i="9"/>
  <c r="I136" i="9"/>
  <c r="F136" i="9"/>
  <c r="I135" i="9"/>
  <c r="F135" i="9"/>
  <c r="G5" i="21" l="1"/>
  <c r="B58" i="36" s="1"/>
  <c r="M17" i="9" l="1"/>
  <c r="M47" i="35" l="1"/>
  <c r="I70" i="35"/>
  <c r="F70" i="35"/>
  <c r="I69" i="35"/>
  <c r="F69" i="35"/>
  <c r="I67" i="35"/>
  <c r="F67" i="35"/>
  <c r="I66" i="35"/>
  <c r="F66" i="35"/>
  <c r="I65" i="35"/>
  <c r="F65" i="35"/>
  <c r="I64" i="35"/>
  <c r="F64" i="35"/>
  <c r="I63" i="35"/>
  <c r="F63" i="35"/>
  <c r="I62" i="35"/>
  <c r="F62" i="35"/>
  <c r="I55" i="35"/>
  <c r="F55" i="35"/>
  <c r="I54" i="35"/>
  <c r="F54" i="35"/>
  <c r="I52" i="35"/>
  <c r="F52" i="35"/>
  <c r="I51" i="35"/>
  <c r="F51" i="35"/>
  <c r="I50" i="35"/>
  <c r="F50" i="35"/>
  <c r="I49" i="35"/>
  <c r="F49" i="35"/>
  <c r="I48" i="35"/>
  <c r="F48" i="35"/>
  <c r="I47" i="35"/>
  <c r="F47" i="35"/>
  <c r="M58" i="34"/>
  <c r="I39" i="34"/>
  <c r="F39" i="34"/>
  <c r="I38" i="34"/>
  <c r="F38" i="34"/>
  <c r="I139" i="9" l="1"/>
  <c r="F139" i="9"/>
  <c r="I36" i="9"/>
  <c r="F36" i="9"/>
  <c r="F141" i="9"/>
  <c r="I140" i="9"/>
  <c r="F140" i="9"/>
  <c r="I138" i="9"/>
  <c r="F138" i="9"/>
  <c r="C17" i="1" l="1"/>
  <c r="E16" i="21"/>
  <c r="F14" i="1"/>
  <c r="F16" i="1" l="1"/>
  <c r="F17" i="1" s="1"/>
  <c r="D16" i="1"/>
  <c r="D17" i="1" s="1"/>
  <c r="F32" i="9" l="1"/>
  <c r="F33" i="9"/>
  <c r="F34" i="9"/>
  <c r="F35" i="9"/>
  <c r="F37" i="9"/>
  <c r="F50" i="9"/>
  <c r="M143" i="9"/>
  <c r="L143" i="9"/>
  <c r="I143" i="9"/>
  <c r="F143" i="9"/>
  <c r="M142" i="9"/>
  <c r="L142" i="9"/>
  <c r="I142" i="9"/>
  <c r="F142" i="9"/>
  <c r="M141" i="9"/>
  <c r="L141" i="9"/>
  <c r="M140" i="9"/>
  <c r="L140" i="9"/>
  <c r="M139" i="9"/>
  <c r="L139" i="9"/>
  <c r="M138" i="9"/>
  <c r="L138" i="9"/>
  <c r="M137" i="9"/>
  <c r="L137" i="9"/>
  <c r="M136" i="9"/>
  <c r="L136" i="9"/>
  <c r="M135" i="9"/>
  <c r="L135" i="9"/>
  <c r="M103" i="9"/>
  <c r="L103" i="9"/>
  <c r="I103" i="9"/>
  <c r="F103" i="9"/>
  <c r="M102" i="9"/>
  <c r="L102" i="9"/>
  <c r="I102" i="9"/>
  <c r="M101" i="9"/>
  <c r="L101" i="9"/>
  <c r="M68" i="9"/>
  <c r="L68" i="9"/>
  <c r="I68" i="9"/>
  <c r="F68" i="9"/>
  <c r="M67" i="9"/>
  <c r="L67" i="9"/>
  <c r="I67" i="9"/>
  <c r="F67" i="9"/>
  <c r="M66" i="9"/>
  <c r="L66" i="9"/>
  <c r="M65" i="9"/>
  <c r="L65" i="9"/>
  <c r="M64" i="9"/>
  <c r="L64" i="9"/>
  <c r="M63" i="9"/>
  <c r="L63" i="9"/>
  <c r="M62" i="9"/>
  <c r="L62" i="9"/>
  <c r="M60" i="9"/>
  <c r="L60" i="9"/>
  <c r="M59" i="9"/>
  <c r="L59" i="9"/>
  <c r="M57" i="9"/>
  <c r="L57" i="9"/>
  <c r="I57" i="9"/>
  <c r="F57" i="9"/>
  <c r="M56" i="9"/>
  <c r="L56" i="9"/>
  <c r="I56" i="9"/>
  <c r="F56" i="9"/>
  <c r="M55" i="9"/>
  <c r="L55" i="9"/>
  <c r="M52" i="9"/>
  <c r="L52" i="9"/>
  <c r="I52" i="9"/>
  <c r="F52" i="9"/>
  <c r="M51" i="9"/>
  <c r="L51" i="9"/>
  <c r="I51" i="9"/>
  <c r="F51" i="9"/>
  <c r="M50" i="9"/>
  <c r="L50" i="9"/>
  <c r="I50"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70" i="35"/>
  <c r="L70" i="35"/>
  <c r="M69" i="35"/>
  <c r="L69" i="35"/>
  <c r="M68" i="35"/>
  <c r="L68" i="35"/>
  <c r="M67" i="35"/>
  <c r="L67" i="35"/>
  <c r="M66" i="35"/>
  <c r="L66" i="35"/>
  <c r="M65" i="35"/>
  <c r="L65" i="35"/>
  <c r="M64" i="35"/>
  <c r="L64" i="35"/>
  <c r="M63" i="35"/>
  <c r="L63" i="35"/>
  <c r="M62" i="35"/>
  <c r="L62" i="35"/>
  <c r="M55" i="35"/>
  <c r="L55" i="35"/>
  <c r="M54" i="35"/>
  <c r="L54" i="35"/>
  <c r="M53" i="35"/>
  <c r="L53" i="35"/>
  <c r="M52" i="35"/>
  <c r="L52" i="35"/>
  <c r="M51" i="35"/>
  <c r="L51" i="35"/>
  <c r="M50" i="35"/>
  <c r="L50" i="35"/>
  <c r="M49" i="35"/>
  <c r="L49" i="35"/>
  <c r="M48" i="35"/>
  <c r="L48" i="35"/>
  <c r="L47" i="35"/>
  <c r="M40" i="35"/>
  <c r="L40" i="35"/>
  <c r="I40" i="35"/>
  <c r="F40" i="35"/>
  <c r="M39" i="35"/>
  <c r="L39" i="35"/>
  <c r="I39" i="35"/>
  <c r="F39" i="35"/>
  <c r="M38" i="35"/>
  <c r="L38" i="35"/>
  <c r="M37" i="35"/>
  <c r="L37" i="35"/>
  <c r="I37" i="35"/>
  <c r="F37" i="35"/>
  <c r="M36" i="35"/>
  <c r="L36" i="35"/>
  <c r="I36" i="35"/>
  <c r="F36" i="35"/>
  <c r="M35" i="35"/>
  <c r="L35" i="35"/>
  <c r="I35" i="35"/>
  <c r="F35" i="35"/>
  <c r="M34" i="35"/>
  <c r="L34" i="35"/>
  <c r="I34" i="35"/>
  <c r="F34" i="35"/>
  <c r="M33" i="35"/>
  <c r="C32" i="35" s="1"/>
  <c r="C41" i="35" s="1"/>
  <c r="L33" i="35"/>
  <c r="I33" i="35"/>
  <c r="F33" i="35"/>
  <c r="M25" i="35"/>
  <c r="L25" i="35"/>
  <c r="I25" i="35"/>
  <c r="F25" i="35"/>
  <c r="M24" i="35"/>
  <c r="L24" i="35"/>
  <c r="I24" i="35"/>
  <c r="F24" i="35"/>
  <c r="M23" i="35"/>
  <c r="L23" i="35"/>
  <c r="I23" i="35"/>
  <c r="F23" i="35"/>
  <c r="M22" i="35"/>
  <c r="L22" i="35"/>
  <c r="I22" i="35"/>
  <c r="F22" i="35"/>
  <c r="M21" i="35"/>
  <c r="L21" i="35"/>
  <c r="I21" i="35"/>
  <c r="F21" i="35"/>
  <c r="M20" i="35"/>
  <c r="L20" i="35"/>
  <c r="I20" i="35"/>
  <c r="F20" i="35"/>
  <c r="M19" i="35"/>
  <c r="C17" i="35" s="1"/>
  <c r="L19" i="35"/>
  <c r="I19" i="35"/>
  <c r="F19" i="35"/>
  <c r="L18" i="35"/>
  <c r="I18" i="35"/>
  <c r="F18" i="35"/>
  <c r="C68" i="35" l="1"/>
  <c r="C65" i="35"/>
  <c r="C62" i="35"/>
  <c r="C71" i="35" s="1"/>
  <c r="C53" i="35"/>
  <c r="C38" i="35"/>
  <c r="C23" i="35"/>
  <c r="C20" i="35"/>
  <c r="C26" i="35" s="1"/>
  <c r="C141" i="9"/>
  <c r="C138" i="9"/>
  <c r="C135" i="9"/>
  <c r="C101" i="9"/>
  <c r="C66" i="9"/>
  <c r="C63" i="9"/>
  <c r="C59" i="9"/>
  <c r="C55" i="9"/>
  <c r="C99" i="9" s="1"/>
  <c r="C50" i="9"/>
  <c r="C53" i="9" s="1"/>
  <c r="C35" i="9"/>
  <c r="C32" i="9"/>
  <c r="C28" i="9"/>
  <c r="C47" i="35"/>
  <c r="C56" i="35" s="1"/>
  <c r="C50" i="35"/>
  <c r="C35" i="35"/>
  <c r="H5" i="9" l="1"/>
  <c r="N6" i="9"/>
  <c r="D192" i="36" s="1"/>
  <c r="K6" i="9"/>
  <c r="B192" i="36" s="1"/>
  <c r="H6" i="9"/>
  <c r="D189" i="36" s="1"/>
  <c r="K5" i="35"/>
  <c r="N5" i="35"/>
  <c r="F22" i="1" s="1"/>
  <c r="E5" i="35"/>
  <c r="C22" i="1" s="1"/>
  <c r="N5" i="9"/>
  <c r="K5" i="9"/>
  <c r="M49" i="34"/>
  <c r="L49" i="34"/>
  <c r="M48" i="34"/>
  <c r="L48" i="34"/>
  <c r="M47" i="34"/>
  <c r="L47" i="34"/>
  <c r="G9" i="21"/>
  <c r="B162" i="36" s="1"/>
  <c r="G8" i="21"/>
  <c r="B129" i="36" s="1"/>
  <c r="G6" i="21"/>
  <c r="H5" i="35" l="1"/>
  <c r="D22" i="1" s="1"/>
  <c r="D26" i="1" s="1"/>
  <c r="D30" i="1" s="1"/>
  <c r="B91" i="36"/>
  <c r="E6" i="35"/>
  <c r="C26" i="1"/>
  <c r="C30" i="1" s="1"/>
  <c r="N6" i="35"/>
  <c r="F26" i="1"/>
  <c r="F30" i="1" s="1"/>
  <c r="C72" i="35"/>
  <c r="E22" i="1"/>
  <c r="C47" i="34"/>
  <c r="G10" i="21"/>
  <c r="G7" i="21"/>
  <c r="G11" i="21" s="1"/>
  <c r="H6" i="35" l="1"/>
  <c r="Q5" i="35"/>
  <c r="G22" i="1" s="1"/>
  <c r="M17" i="34"/>
  <c r="F17" i="9" l="1"/>
  <c r="E14" i="1" l="1"/>
  <c r="M18" i="34"/>
  <c r="E26" i="1" l="1"/>
  <c r="E30" i="1" s="1"/>
  <c r="K6" i="35"/>
  <c r="G14" i="1"/>
  <c r="B22" i="1" s="1"/>
  <c r="H22" i="1" s="1"/>
  <c r="L13" i="9"/>
  <c r="L14" i="9"/>
  <c r="L15" i="9"/>
  <c r="I13" i="9"/>
  <c r="I14" i="9"/>
  <c r="I15" i="9"/>
  <c r="F13" i="9"/>
  <c r="F14" i="9"/>
  <c r="F15" i="9"/>
  <c r="M15" i="9"/>
  <c r="M14" i="9"/>
  <c r="C13" i="9" l="1"/>
  <c r="E6" i="9" s="1"/>
  <c r="Q6" i="35"/>
  <c r="G26" i="1"/>
  <c r="B189" i="36" l="1"/>
  <c r="M18" i="9"/>
  <c r="M19" i="9"/>
  <c r="M20" i="9"/>
  <c r="M21" i="9"/>
  <c r="M22" i="9"/>
  <c r="M23" i="9"/>
  <c r="M24" i="9"/>
  <c r="M25" i="9"/>
  <c r="M19" i="34"/>
  <c r="C17" i="34" s="1"/>
  <c r="M20" i="34"/>
  <c r="M21" i="34"/>
  <c r="M22" i="34"/>
  <c r="M23" i="34"/>
  <c r="M24" i="34"/>
  <c r="M25" i="34"/>
  <c r="M33" i="34"/>
  <c r="M34" i="34"/>
  <c r="M35" i="34"/>
  <c r="M36" i="34"/>
  <c r="M37" i="34"/>
  <c r="M38" i="34"/>
  <c r="M39" i="34"/>
  <c r="M40" i="34"/>
  <c r="M53" i="34"/>
  <c r="M54" i="34"/>
  <c r="M55" i="34"/>
  <c r="M66" i="34"/>
  <c r="M67" i="34"/>
  <c r="M56" i="34"/>
  <c r="M57"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53" i="34"/>
  <c r="L54" i="34"/>
  <c r="L55" i="34"/>
  <c r="L66" i="34"/>
  <c r="L67" i="34"/>
  <c r="L56" i="34"/>
  <c r="L57"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18" i="34"/>
  <c r="F19" i="34"/>
  <c r="F17" i="34"/>
  <c r="C17" i="9" l="1"/>
  <c r="C23" i="34"/>
  <c r="C65" i="34"/>
  <c r="C20" i="34"/>
  <c r="E7" i="34" s="1"/>
  <c r="C56" i="34"/>
  <c r="C32" i="34"/>
  <c r="C23" i="9"/>
  <c r="C20" i="9"/>
  <c r="C35" i="34"/>
  <c r="Q6" i="9"/>
  <c r="B195" i="36" s="1"/>
  <c r="C38" i="34"/>
  <c r="C53" i="34"/>
  <c r="F16" i="21"/>
  <c r="E7" i="9" l="1"/>
  <c r="H7" i="34"/>
  <c r="K5" i="34"/>
  <c r="K7" i="34"/>
  <c r="N7" i="34"/>
  <c r="C74" i="34"/>
  <c r="N5" i="34" s="1"/>
  <c r="Q6" i="34"/>
  <c r="B211" i="36" s="1"/>
  <c r="B208" i="36"/>
  <c r="C26" i="34"/>
  <c r="C41" i="34"/>
  <c r="H5" i="34" s="1"/>
  <c r="C26" i="9"/>
  <c r="G15" i="1"/>
  <c r="G30" i="1" s="1"/>
  <c r="E16" i="1"/>
  <c r="E17" i="1" s="1"/>
  <c r="G15" i="21"/>
  <c r="G16" i="21" s="1"/>
  <c r="C145" i="9" l="1"/>
  <c r="E5" i="9"/>
  <c r="E5" i="34"/>
  <c r="Q5" i="34" s="1"/>
  <c r="R5" i="34" s="1"/>
  <c r="C75" i="34"/>
  <c r="Q7" i="34"/>
  <c r="G16" i="1"/>
  <c r="G17" i="1" s="1"/>
  <c r="Q7" i="9"/>
  <c r="Q5" i="9" l="1"/>
</calcChain>
</file>

<file path=xl/sharedStrings.xml><?xml version="1.0" encoding="utf-8"?>
<sst xmlns="http://schemas.openxmlformats.org/spreadsheetml/2006/main" count="572" uniqueCount="311">
  <si>
    <t>申請事業名：</t>
    <rPh sb="0" eb="2">
      <t>シンセイ</t>
    </rPh>
    <rPh sb="2" eb="4">
      <t>ジギョウ</t>
    </rPh>
    <rPh sb="4" eb="5">
      <t>メイ</t>
    </rPh>
    <phoneticPr fontId="3"/>
  </si>
  <si>
    <t>申請団体名：</t>
    <rPh sb="0" eb="2">
      <t>シンセイ</t>
    </rPh>
    <rPh sb="2" eb="4">
      <t>ダンタイ</t>
    </rPh>
    <rPh sb="4" eb="5">
      <t>メイ</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</si>
  <si>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</si>
  <si>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</si>
  <si>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</si>
  <si>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</si>
  <si>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</si>
  <si>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</si>
  <si>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</si>
  <si>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</si>
  <si>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</si>
  <si>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</si>
  <si>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</si>
  <si>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</si>
  <si>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</si>
  <si>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</si>
  <si>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</si>
  <si>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</si>
  <si>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</si>
  <si>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</si>
  <si>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</si>
  <si>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</si>
  <si>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</si>
  <si>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</si>
  <si>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</si>
  <si>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</si>
  <si>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</si>
  <si>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</si>
  <si>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</si>
  <si>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</si>
  <si>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</si>
  <si>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</si>
  <si>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</si>
  <si>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</si>
  <si>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</si>
  <si>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</si>
  <si>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</si>
  <si>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</si>
  <si>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</si>
  <si>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</si>
  <si>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</si>
  <si>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</si>
  <si>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</si>
  <si>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</si>
  <si>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</si>
  <si>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</si>
  <si>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</si>
  <si>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</si>
  <si>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</si>
  <si>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</si>
  <si>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</si>
  <si>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</si>
  <si>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</si>
  <si>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</si>
  <si>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</si>
  <si>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</si>
  <si>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</si>
  <si>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</si>
  <si>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</si>
  <si>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</si>
  <si>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</si>
  <si>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</si>
  <si>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</si>
  <si>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</si>
  <si>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</si>
  <si>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</si>
  <si>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</si>
  <si>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</si>
  <si>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</si>
  <si>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</si>
  <si>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</si>
  <si>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</si>
  <si>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</si>
  <si>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</si>
  <si>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</si>
  <si>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</si>
  <si>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</si>
  <si>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</si>
  <si>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</si>
  <si>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</si>
  <si>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</si>
  <si>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</si>
  <si>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</si>
  <si>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</si>
  <si>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</si>
  <si>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</si>
  <si>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</si>
  <si>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</si>
  <si>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</si>
  <si>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</si>
  <si>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</si>
  <si>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</si>
  <si>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</si>
  <si>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</si>
  <si>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</si>
  <si>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</si>
  <si>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</si>
  <si>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</si>
  <si>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</si>
  <si>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</si>
  <si>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</si>
  <si>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</si>
  <si>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</si>
  <si>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</si>
  <si>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</si>
  <si>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</si>
  <si>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</si>
  <si>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</si>
  <si>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</si>
  <si>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</si>
  <si>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</si>
  <si>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</si>
  <si>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</si>
  <si>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</si>
  <si>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</si>
  <si>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</si>
  <si>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</si>
  <si>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</si>
  <si>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</si>
  <si>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</si>
  <si>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</si>
  <si>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</si>
  <si>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</si>
  <si>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</si>
  <si>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</si>
  <si>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</si>
  <si>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</si>
  <si>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</si>
  <si>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</si>
  <si>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</si>
  <si>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</si>
  <si>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</si>
  <si>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</si>
  <si>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</si>
  <si>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</si>
  <si>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</si>
  <si>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</si>
  <si>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</si>
  <si>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</si>
  <si>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</si>
  <si>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</si>
  <si>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</si>
  <si>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</si>
  <si>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</si>
  <si>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</si>
  <si>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</si>
  <si>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</si>
  <si>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</si>
  <si>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</si>
  <si>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</si>
  <si>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</si>
  <si>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</si>
  <si>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</si>
  <si>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</si>
  <si>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</si>
  <si>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</si>
  <si>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</si>
  <si>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</si>
  <si>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</si>
  <si>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</si>
  <si>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</si>
  <si>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</si>
  <si>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</si>
  <si>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</si>
  <si>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</si>
  <si>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</si>
  <si>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</si>
  <si>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</si>
  <si>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</si>
  <si>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</si>
  <si>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</si>
  <si>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</si>
  <si>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</si>
  <si>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</si>
  <si>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</si>
  <si>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</si>
  <si>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</si>
  <si>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</si>
  <si>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</si>
  <si>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</si>
  <si>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</si>
  <si>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</si>
  <si>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</si>
  <si>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</si>
  <si>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</si>
  <si>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</si>
  <si>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</si>
  <si>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</si>
  <si>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</si>
  <si>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</si>
  <si>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</si>
  <si>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</si>
  <si>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</si>
  <si>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</si>
  <si>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</si>
  <si>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</si>
  <si>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</si>
  <si>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</si>
  <si>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</si>
  <si>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</si>
  <si>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</si>
  <si>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</si>
  <si>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</si>
  <si>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</si>
  <si>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</si>
  <si>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</si>
  <si>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</si>
  <si>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</si>
  <si>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</si>
  <si>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</si>
  <si>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</si>
  <si>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</si>
  <si>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⑤ 直接事業費（③事業費のD）の支出</t>
    <rPh sb="2" eb="4">
      <t>チョクセツ</t>
    </rPh>
    <rPh sb="4" eb="7">
      <t>ジギョウヒ</t>
    </rPh>
    <rPh sb="9" eb="12">
      <t>ジギョウヒ</t>
    </rPh>
    <rPh sb="16" eb="18">
      <t>シシュツ</t>
    </rPh>
    <phoneticPr fontId="9"/>
  </si>
  <si>
    <t>事業期間：</t>
    <rPh sb="0" eb="2">
      <t>ジギョウ</t>
    </rPh>
    <rPh sb="2" eb="4">
      <t>キカン</t>
    </rPh>
    <phoneticPr fontId="3"/>
  </si>
  <si>
    <t>3. 助成金の合計</t>
    <rPh sb="3" eb="6">
      <t>ジョセイキン</t>
    </rPh>
    <rPh sb="7" eb="9">
      <t>ゴウケイ</t>
    </rPh>
    <phoneticPr fontId="3"/>
  </si>
  <si>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</si>
  <si>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実行団体　資金計画書</t>
    <rPh sb="0" eb="2">
      <t>ジッコウ</t>
    </rPh>
    <rPh sb="2" eb="4">
      <t>ダンタイ</t>
    </rPh>
    <rPh sb="5" eb="7">
      <t>シキン</t>
    </rPh>
    <rPh sb="7" eb="9">
      <t>ケイカク</t>
    </rPh>
    <rPh sb="9" eb="10">
      <t>ショ</t>
    </rPh>
    <phoneticPr fontId="3"/>
  </si>
  <si>
    <t>4. 事業総費</t>
    <rPh sb="3" eb="5">
      <t>ジギョウ</t>
    </rPh>
    <rPh sb="5" eb="6">
      <t>ソウ</t>
    </rPh>
    <rPh sb="6" eb="7">
      <t>ヒ</t>
    </rPh>
    <phoneticPr fontId="3"/>
  </si>
  <si>
    <t>合計（A+B+C)</t>
    <rPh sb="0" eb="2">
      <t>ゴウケイ</t>
    </rPh>
    <phoneticPr fontId="9"/>
  </si>
  <si>
    <t>⑥ 評価関連経費（① 調達の内訳のC.)の支出明細</t>
    <rPh sb="2" eb="4">
      <t>ヒョウカ</t>
    </rPh>
    <rPh sb="4" eb="6">
      <t>カンレン</t>
    </rPh>
    <rPh sb="6" eb="8">
      <t>ケイヒ</t>
    </rPh>
    <rPh sb="21" eb="23">
      <t>シシュツ</t>
    </rPh>
    <rPh sb="23" eb="25">
      <t>メイサイ</t>
    </rPh>
    <phoneticPr fontId="9"/>
  </si>
  <si>
    <t>ひな形3</t>
    <rPh sb="2" eb="3">
      <t>ガタ</t>
    </rPh>
    <phoneticPr fontId="3"/>
  </si>
  <si>
    <t>外部委託費</t>
    <rPh sb="0" eb="2">
      <t>ガイブ</t>
    </rPh>
    <rPh sb="2" eb="4">
      <t>イタク</t>
    </rPh>
    <rPh sb="4" eb="5">
      <t>ヒ</t>
    </rPh>
    <phoneticPr fontId="3"/>
  </si>
  <si>
    <t>評価関連経費のうち、外部委託費</t>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</si>
  <si>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</si>
  <si>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</si>
  <si>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</si>
  <si>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子どもシェルター○○新設事業</t>
    <rPh sb="0" eb="1">
      <t>コ</t>
    </rPh>
    <rPh sb="10" eb="12">
      <t>シンセツ</t>
    </rPh>
    <rPh sb="12" eb="14">
      <t>ジギョウ</t>
    </rPh>
    <phoneticPr fontId="3"/>
  </si>
  <si>
    <t>○○準備会</t>
    <rPh sb="2" eb="4">
      <t>ジュンビ</t>
    </rPh>
    <rPh sb="4" eb="5">
      <t>カイ</t>
    </rPh>
    <phoneticPr fontId="3"/>
  </si>
  <si>
    <t>公益財団法人パブリックリソース財団</t>
    <rPh sb="0" eb="4">
      <t>コウエキザイダン</t>
    </rPh>
    <rPh sb="4" eb="6">
      <t>ホウジン</t>
    </rPh>
    <rPh sb="15" eb="17">
      <t>ザイダン</t>
    </rPh>
    <phoneticPr fontId="3"/>
  </si>
  <si>
    <t>子どもシェルター新設事業</t>
    <rPh sb="0" eb="1">
      <t>コ</t>
    </rPh>
    <rPh sb="8" eb="10">
      <t>シンセツ</t>
    </rPh>
    <rPh sb="10" eb="12">
      <t>ジギョウ</t>
    </rPh>
    <phoneticPr fontId="3"/>
  </si>
  <si>
    <t>寄付調達</t>
    <rPh sb="0" eb="4">
      <t>キフチョウタツ</t>
    </rPh>
    <phoneticPr fontId="3"/>
  </si>
  <si>
    <t>民間助成金</t>
    <rPh sb="0" eb="5">
      <t>ミンカンジョセイキン</t>
    </rPh>
    <phoneticPr fontId="3"/>
  </si>
  <si>
    <t>事業収益</t>
    <rPh sb="0" eb="4">
      <t>ジギョウシュウエキ</t>
    </rPh>
    <phoneticPr fontId="3"/>
  </si>
  <si>
    <t>2024年度小計</t>
    <rPh sb="4" eb="6">
      <t>ネンド</t>
    </rPh>
    <rPh sb="6" eb="8">
      <t>ショウケイ</t>
    </rPh>
    <phoneticPr fontId="3"/>
  </si>
  <si>
    <t>2024年度</t>
    <rPh sb="4" eb="6">
      <t>ネンド</t>
    </rPh>
    <phoneticPr fontId="3"/>
  </si>
  <si>
    <t>給与手当</t>
    <rPh sb="0" eb="4">
      <t>キュウヨテアテ</t>
    </rPh>
    <phoneticPr fontId="3"/>
  </si>
  <si>
    <t>事務職員給与賞与</t>
    <rPh sb="0" eb="4">
      <t>ジムショクイン</t>
    </rPh>
    <rPh sb="4" eb="8">
      <t>キュウヨショウヨ</t>
    </rPh>
    <phoneticPr fontId="3"/>
  </si>
  <si>
    <t>人</t>
    <rPh sb="0" eb="1">
      <t>ヒト</t>
    </rPh>
    <phoneticPr fontId="3"/>
  </si>
  <si>
    <t>ヵ月</t>
    <rPh sb="1" eb="2">
      <t>ゲツ</t>
    </rPh>
    <phoneticPr fontId="3"/>
  </si>
  <si>
    <t>会場費</t>
    <rPh sb="0" eb="3">
      <t>カイジョウヒ</t>
    </rPh>
    <phoneticPr fontId="3"/>
  </si>
  <si>
    <t>通信費</t>
    <rPh sb="0" eb="3">
      <t>ツウシンヒ</t>
    </rPh>
    <phoneticPr fontId="3"/>
  </si>
  <si>
    <t>消耗品費</t>
    <rPh sb="0" eb="4">
      <t>ショウモウヒンヒ</t>
    </rPh>
    <phoneticPr fontId="3"/>
  </si>
  <si>
    <t>印刷製本費</t>
    <rPh sb="0" eb="5">
      <t>インサツセイホンヒ</t>
    </rPh>
    <phoneticPr fontId="3"/>
  </si>
  <si>
    <t>回</t>
    <rPh sb="0" eb="1">
      <t>カイ</t>
    </rPh>
    <phoneticPr fontId="3"/>
  </si>
  <si>
    <t>スタッフ給与</t>
    <rPh sb="4" eb="6">
      <t>キュウヨ</t>
    </rPh>
    <phoneticPr fontId="3"/>
  </si>
  <si>
    <t>経理・事務局員</t>
    <rPh sb="0" eb="2">
      <t>ケイリ</t>
    </rPh>
    <rPh sb="3" eb="7">
      <t>ジムキョクイン</t>
    </rPh>
    <phoneticPr fontId="3"/>
  </si>
  <si>
    <t>ホーム長1名、スタッフ2名</t>
    <rPh sb="3" eb="4">
      <t>チョウ</t>
    </rPh>
    <rPh sb="5" eb="6">
      <t>メイ</t>
    </rPh>
    <rPh sb="12" eb="13">
      <t>メイ</t>
    </rPh>
    <phoneticPr fontId="3"/>
  </si>
  <si>
    <t>法定福利費</t>
    <rPh sb="0" eb="5">
      <t>ホウテイフクリヒ</t>
    </rPh>
    <phoneticPr fontId="3"/>
  </si>
  <si>
    <t>謝金</t>
    <rPh sb="0" eb="2">
      <t>シャキン</t>
    </rPh>
    <phoneticPr fontId="3"/>
  </si>
  <si>
    <t>講師謝金</t>
    <rPh sb="0" eb="4">
      <t>コウシシャキン</t>
    </rPh>
    <phoneticPr fontId="3"/>
  </si>
  <si>
    <t>名</t>
    <rPh sb="0" eb="1">
      <t>メイ</t>
    </rPh>
    <phoneticPr fontId="3"/>
  </si>
  <si>
    <t>旅費</t>
    <rPh sb="0" eb="2">
      <t>リョヒ</t>
    </rPh>
    <phoneticPr fontId="3"/>
  </si>
  <si>
    <t>講師旅費</t>
    <rPh sb="0" eb="2">
      <t>コウシ</t>
    </rPh>
    <rPh sb="2" eb="4">
      <t>リョヒ</t>
    </rPh>
    <phoneticPr fontId="3"/>
  </si>
  <si>
    <t>講師宿泊費</t>
    <rPh sb="0" eb="2">
      <t>コウシ</t>
    </rPh>
    <rPh sb="2" eb="5">
      <t>シュクハクヒ</t>
    </rPh>
    <phoneticPr fontId="3"/>
  </si>
  <si>
    <t>職員研修</t>
    <rPh sb="0" eb="4">
      <t>ショクインケンシュウ</t>
    </rPh>
    <phoneticPr fontId="3"/>
  </si>
  <si>
    <t>職員研修講師</t>
    <rPh sb="0" eb="4">
      <t>ショクインケンシュウ</t>
    </rPh>
    <rPh sb="4" eb="6">
      <t>コウシ</t>
    </rPh>
    <phoneticPr fontId="3"/>
  </si>
  <si>
    <t>職員研修講師（職員）</t>
    <rPh sb="0" eb="4">
      <t>ショクインケンシュウ</t>
    </rPh>
    <rPh sb="4" eb="6">
      <t>コウシ</t>
    </rPh>
    <rPh sb="7" eb="9">
      <t>ショクイン</t>
    </rPh>
    <phoneticPr fontId="3"/>
  </si>
  <si>
    <t>日間</t>
    <rPh sb="0" eb="2">
      <t>ニチカン</t>
    </rPh>
    <phoneticPr fontId="3"/>
  </si>
  <si>
    <t>運営者研修講師（近隣の既存シェルターから理事4名を招聘）</t>
    <rPh sb="0" eb="3">
      <t>ウンエイシャ</t>
    </rPh>
    <rPh sb="3" eb="5">
      <t>ケンシュウ</t>
    </rPh>
    <rPh sb="5" eb="7">
      <t>コウシ</t>
    </rPh>
    <rPh sb="8" eb="10">
      <t>キンリン</t>
    </rPh>
    <rPh sb="11" eb="13">
      <t>キソン</t>
    </rPh>
    <rPh sb="20" eb="22">
      <t>リジ</t>
    </rPh>
    <rPh sb="23" eb="24">
      <t>メイ</t>
    </rPh>
    <rPh sb="25" eb="27">
      <t>ショウヘイ</t>
    </rPh>
    <phoneticPr fontId="3"/>
  </si>
  <si>
    <t>運営者研修</t>
    <phoneticPr fontId="3"/>
  </si>
  <si>
    <t>出張費</t>
    <rPh sb="0" eb="3">
      <t>シュッチョウヒ</t>
    </rPh>
    <phoneticPr fontId="3"/>
  </si>
  <si>
    <t>旅費宿泊費</t>
    <rPh sb="0" eb="5">
      <t>リョヒシュクハクヒ</t>
    </rPh>
    <phoneticPr fontId="3"/>
  </si>
  <si>
    <t>全国会議参加</t>
    <rPh sb="0" eb="4">
      <t>ゼンコクカイギ</t>
    </rPh>
    <rPh sb="4" eb="6">
      <t>サンカ</t>
    </rPh>
    <phoneticPr fontId="3"/>
  </si>
  <si>
    <t>シンポジウム会場</t>
    <rPh sb="6" eb="8">
      <t>カイジョウ</t>
    </rPh>
    <phoneticPr fontId="3"/>
  </si>
  <si>
    <t>地域市民理解獲得のための講演会やシンポジウム</t>
    <rPh sb="0" eb="4">
      <t>チイキシミン</t>
    </rPh>
    <rPh sb="4" eb="6">
      <t>リカイ</t>
    </rPh>
    <rPh sb="6" eb="8">
      <t>カクトク</t>
    </rPh>
    <rPh sb="12" eb="15">
      <t>コウエンカイ</t>
    </rPh>
    <phoneticPr fontId="3"/>
  </si>
  <si>
    <t>通信運搬費</t>
    <rPh sb="0" eb="5">
      <t>ツウシンウンパンヒ</t>
    </rPh>
    <phoneticPr fontId="3"/>
  </si>
  <si>
    <t>Wi-Fi</t>
    <phoneticPr fontId="3"/>
  </si>
  <si>
    <t>台</t>
    <rPh sb="0" eb="1">
      <t>ダイ</t>
    </rPh>
    <phoneticPr fontId="3"/>
  </si>
  <si>
    <t>郵便、宅配</t>
    <rPh sb="0" eb="2">
      <t>ユウビン</t>
    </rPh>
    <rPh sb="3" eb="5">
      <t>タクハイ</t>
    </rPh>
    <phoneticPr fontId="3"/>
  </si>
  <si>
    <t>業務委託費</t>
    <rPh sb="0" eb="5">
      <t>ギョウムイタクヒ</t>
    </rPh>
    <phoneticPr fontId="3"/>
  </si>
  <si>
    <t>ボランティア謝金</t>
    <rPh sb="6" eb="8">
      <t>シャキン</t>
    </rPh>
    <phoneticPr fontId="3"/>
  </si>
  <si>
    <t>資料印刷</t>
    <rPh sb="0" eb="2">
      <t>シリョウ</t>
    </rPh>
    <rPh sb="2" eb="4">
      <t>インサツ</t>
    </rPh>
    <phoneticPr fontId="3"/>
  </si>
  <si>
    <t>他のシェルター見学</t>
    <rPh sb="0" eb="1">
      <t>タ</t>
    </rPh>
    <rPh sb="7" eb="9">
      <t>ケンガク</t>
    </rPh>
    <phoneticPr fontId="3"/>
  </si>
  <si>
    <t>見学謝金</t>
    <rPh sb="0" eb="4">
      <t>ケンガクシャキン</t>
    </rPh>
    <phoneticPr fontId="3"/>
  </si>
  <si>
    <t>カ所</t>
    <rPh sb="1" eb="2">
      <t>ショ</t>
    </rPh>
    <phoneticPr fontId="3"/>
  </si>
  <si>
    <t>地代家賃</t>
    <rPh sb="0" eb="4">
      <t>チダイヤチン</t>
    </rPh>
    <phoneticPr fontId="3"/>
  </si>
  <si>
    <t>シェルター</t>
    <phoneticPr fontId="3"/>
  </si>
  <si>
    <t>改修工事</t>
    <rPh sb="0" eb="4">
      <t>カイシュウコウジ</t>
    </rPh>
    <phoneticPr fontId="3"/>
  </si>
  <si>
    <t>式</t>
    <rPh sb="0" eb="1">
      <t>シキ</t>
    </rPh>
    <phoneticPr fontId="3"/>
  </si>
  <si>
    <t>備品購入費</t>
    <rPh sb="0" eb="5">
      <t>ビヒンコウニュウヒ</t>
    </rPh>
    <phoneticPr fontId="3"/>
  </si>
  <si>
    <t>シェルター備品</t>
    <rPh sb="5" eb="7">
      <t>ビヒン</t>
    </rPh>
    <phoneticPr fontId="3"/>
  </si>
  <si>
    <t>保健衛生費</t>
    <rPh sb="0" eb="2">
      <t>ホケン</t>
    </rPh>
    <rPh sb="2" eb="4">
      <t>エイセイ</t>
    </rPh>
    <rPh sb="4" eb="5">
      <t>ヒ</t>
    </rPh>
    <phoneticPr fontId="3"/>
  </si>
  <si>
    <t>水道光熱費</t>
    <rPh sb="0" eb="5">
      <t>スイドウコウネツヒ</t>
    </rPh>
    <phoneticPr fontId="3"/>
  </si>
  <si>
    <t>雑費</t>
    <rPh sb="0" eb="2">
      <t>ザッピ</t>
    </rPh>
    <phoneticPr fontId="3"/>
  </si>
  <si>
    <t>自立支援費</t>
    <rPh sb="0" eb="5">
      <t>ジリツシエンヒ</t>
    </rPh>
    <phoneticPr fontId="3"/>
  </si>
  <si>
    <t>HP作成</t>
    <rPh sb="2" eb="4">
      <t>サクセイ</t>
    </rPh>
    <phoneticPr fontId="3"/>
  </si>
  <si>
    <t>地域市民理解獲得のためのイベント</t>
    <rPh sb="0" eb="4">
      <t>チイキシミン</t>
    </rPh>
    <rPh sb="4" eb="6">
      <t>リカイ</t>
    </rPh>
    <rPh sb="6" eb="8">
      <t>カクトク</t>
    </rPh>
    <phoneticPr fontId="3"/>
  </si>
  <si>
    <t>研修参加</t>
    <rPh sb="0" eb="4">
      <t>ケンシュウサンカ</t>
    </rPh>
    <phoneticPr fontId="3"/>
  </si>
  <si>
    <t>ボランティア謝金</t>
    <phoneticPr fontId="3"/>
  </si>
  <si>
    <t>消耗品</t>
    <rPh sb="0" eb="3">
      <t>ショウモウヒン</t>
    </rPh>
    <phoneticPr fontId="3"/>
  </si>
  <si>
    <t>資料印刷</t>
    <rPh sb="0" eb="4">
      <t>シリョウインサツ</t>
    </rPh>
    <phoneticPr fontId="3"/>
  </si>
  <si>
    <t>シンポジウム</t>
    <phoneticPr fontId="3"/>
  </si>
  <si>
    <t>印刷製本</t>
    <rPh sb="0" eb="2">
      <t>インサツ</t>
    </rPh>
    <rPh sb="2" eb="4">
      <t>セイホン</t>
    </rPh>
    <phoneticPr fontId="3"/>
  </si>
  <si>
    <t>事務用品</t>
    <rPh sb="0" eb="4">
      <t>ジムヨウヒン</t>
    </rPh>
    <phoneticPr fontId="3"/>
  </si>
  <si>
    <t>食材被服</t>
    <rPh sb="0" eb="2">
      <t>ショクザイ</t>
    </rPh>
    <rPh sb="2" eb="4">
      <t>ヒフク</t>
    </rPh>
    <phoneticPr fontId="3"/>
  </si>
  <si>
    <t>シンポジウム用</t>
    <rPh sb="6" eb="7">
      <t>ヨウ</t>
    </rPh>
    <phoneticPr fontId="3"/>
  </si>
  <si>
    <t>会場</t>
    <rPh sb="0" eb="2">
      <t>カイジョウ</t>
    </rPh>
    <phoneticPr fontId="3"/>
  </si>
  <si>
    <t>研修準備、ネットワーキング、連携等</t>
    <rPh sb="0" eb="4">
      <t>ケンシュウジュンビ</t>
    </rPh>
    <rPh sb="14" eb="16">
      <t>レンケイ</t>
    </rPh>
    <rPh sb="16" eb="17">
      <t>トウ</t>
    </rPh>
    <phoneticPr fontId="3"/>
  </si>
  <si>
    <t>研修関連、ネットワーキング、連携等</t>
    <rPh sb="2" eb="4">
      <t>カンレン</t>
    </rPh>
    <phoneticPr fontId="3"/>
  </si>
  <si>
    <t>ホーム長1名、スタッフ2名</t>
    <phoneticPr fontId="3"/>
  </si>
  <si>
    <t>保健衛生費</t>
    <rPh sb="0" eb="5">
      <t>ホケンエイセイヒ</t>
    </rPh>
    <phoneticPr fontId="3"/>
  </si>
  <si>
    <t>備品</t>
    <rPh sb="0" eb="2">
      <t>ビヒン</t>
    </rPh>
    <phoneticPr fontId="3"/>
  </si>
  <si>
    <t>シェルター、研修関連、ネットワーキング、連携等</t>
    <phoneticPr fontId="3"/>
  </si>
  <si>
    <t>事前評価</t>
    <rPh sb="0" eb="4">
      <t>ジゼンヒョウカ</t>
    </rPh>
    <phoneticPr fontId="3"/>
  </si>
  <si>
    <t>中間評価</t>
    <rPh sb="0" eb="4">
      <t>チュウカンヒョウカ</t>
    </rPh>
    <phoneticPr fontId="3"/>
  </si>
  <si>
    <t>事後評価</t>
    <rPh sb="0" eb="4">
      <t>ジゴヒョウカ</t>
    </rPh>
    <phoneticPr fontId="3"/>
  </si>
  <si>
    <t>パソコン購入</t>
    <rPh sb="4" eb="6">
      <t>コウニュウ</t>
    </rPh>
    <phoneticPr fontId="3"/>
  </si>
  <si>
    <t>年</t>
    <rPh sb="0" eb="1">
      <t>ネン</t>
    </rPh>
    <phoneticPr fontId="3"/>
  </si>
  <si>
    <t>支払手数料</t>
    <rPh sb="0" eb="5">
      <t>シハライテスウリョウ</t>
    </rPh>
    <phoneticPr fontId="3"/>
  </si>
  <si>
    <t>会計ソフト</t>
    <rPh sb="0" eb="2">
      <t>カイケイ</t>
    </rPh>
    <phoneticPr fontId="3"/>
  </si>
  <si>
    <t>2023年4月～2025年３月</t>
    <rPh sb="4" eb="5">
      <t>ネン</t>
    </rPh>
    <rPh sb="6" eb="7">
      <t>ツキ</t>
    </rPh>
    <rPh sb="12" eb="13">
      <t>ネン</t>
    </rPh>
    <rPh sb="14" eb="15">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</si>
</sst>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0%"/>
    <numFmt numFmtId="178" formatCode="0_ "/>
    <numFmt numFmtId="179" formatCode="0_);[Red]\(0\)"/>
    <numFmt numFmtId="180" formatCode="#,##0.0;[Red]\-#,##0.0"/>
  </numFmts>
  <fonts count="55"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b/>
      <sz val="12"/>
      <color rgb="FF0070C0"/>
      <name val="游ゴシック Light"/>
      <family val="3"/>
      <charset val="128"/>
      <scheme val="major"/>
    </font>
    <font>
      <sz val="12"/>
      <color rgb="FF0070C0"/>
      <name val="游ゴシック"/>
      <family val="2"/>
      <charset val="128"/>
      <scheme val="minor"/>
    </font>
    <font>
      <sz val="11"/>
      <color rgb="FF0070C0"/>
      <name val="游ゴシック"/>
      <family val="2"/>
      <charset val="128"/>
      <scheme val="minor"/>
    </font>
    <font>
      <sz val="11"/>
      <name val="游ゴシック"/>
      <family val="2"/>
      <charset val="128"/>
      <scheme val="minor"/>
    </font>
    <font>
      <sz val="11"/>
      <color rgb="FF0070C0"/>
      <name val="游ゴシック"/>
      <family val="3"/>
      <charset val="128"/>
      <scheme val="minor"/>
    </font>
    <font>
      <sz val="10"/>
      <color rgb="FF0070C0"/>
      <name val="游ゴシック"/>
      <family val="2"/>
      <charset val="128"/>
      <scheme val="minor"/>
    </font>
    <font>
      <sz val="9"/>
      <color rgb="FF0070C0"/>
      <name val="游ゴシック"/>
      <family val="3"/>
      <charset val="128"/>
    </font>
    <font>
      <sz val="14"/>
      <color rgb="FF0070C0"/>
      <name val="游ゴシック Light"/>
      <family val="3"/>
      <charset val="128"/>
      <scheme val="major"/>
    </font>
    <font>
      <sz val="12"/>
      <color rgb="FF0070C0"/>
      <name val="游ゴシック Light"/>
      <family val="3"/>
      <charset val="128"/>
      <scheme val="maj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1">
    <xf numFmtId="0" fontId="0" fillId="0" borderId="0" xfId="0">
      <alignment vertical="center"/>
    </xf>
    <xf numFmtId="0" fontId="0" fillId="0" borderId="0" xfId="0" applyProtection="1">
      <alignment vertical="center"/>
    </xf>
    <xf numFmtId="0" fontId="29" fillId="0" borderId="0" xfId="0" applyFont="1" applyProtection="1">
      <alignment vertical="center"/>
    </xf>
    <xf numFmtId="38" fontId="15" fillId="2" borderId="1" xfId="1" applyFont="1" applyFill="1" applyBorder="1" applyAlignment="1" applyProtection="1">
      <alignment horizontal="center" vertical="center"/>
    </xf>
    <xf numFmtId="38" fontId="32" fillId="3" borderId="1" xfId="1" applyFont="1" applyFill="1" applyBorder="1" applyAlignment="1" applyProtection="1">
      <alignment horizontal="center" vertical="center" wrapText="1"/>
    </xf>
    <xf numFmtId="177" fontId="26" fillId="2" borderId="1" xfId="1" applyNumberFormat="1" applyFont="1" applyFill="1" applyBorder="1" applyAlignment="1" applyProtection="1">
      <alignment horizontal="center" vertical="center"/>
    </xf>
    <xf numFmtId="38" fontId="25"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1"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3" fillId="2" borderId="1" xfId="0" applyNumberFormat="1" applyFont="1" applyFill="1" applyBorder="1" applyAlignment="1" applyProtection="1">
      <alignment horizontal="center" vertical="center"/>
    </xf>
    <xf numFmtId="38" fontId="26" fillId="2" borderId="1" xfId="1" applyFont="1" applyFill="1" applyBorder="1" applyAlignment="1" applyProtection="1">
      <alignment horizontal="center" vertical="center"/>
    </xf>
    <xf numFmtId="176" fontId="25" fillId="3" borderId="1" xfId="0" applyNumberFormat="1" applyFont="1" applyFill="1" applyBorder="1" applyAlignment="1" applyProtection="1">
      <alignment horizontal="center" vertical="center"/>
    </xf>
    <xf numFmtId="177" fontId="26"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2" fillId="3" borderId="10" xfId="0" applyFont="1" applyFill="1" applyBorder="1" applyAlignment="1" applyProtection="1">
      <alignment horizontal="center" vertical="center"/>
    </xf>
    <xf numFmtId="0" fontId="36" fillId="3" borderId="10" xfId="0" applyFont="1" applyFill="1" applyBorder="1" applyAlignment="1" applyProtection="1">
      <alignment horizontal="center" vertical="center"/>
    </xf>
    <xf numFmtId="38" fontId="36"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2" fillId="3" borderId="1" xfId="0" applyNumberFormat="1" applyFont="1" applyFill="1" applyBorder="1" applyAlignment="1" applyProtection="1">
      <alignment horizontal="center" vertical="center"/>
    </xf>
    <xf numFmtId="38" fontId="20" fillId="2" borderId="1" xfId="1" applyFont="1" applyFill="1" applyBorder="1" applyAlignment="1" applyProtection="1">
      <alignment horizontal="center" vertical="center"/>
    </xf>
    <xf numFmtId="176" fontId="20"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0" fillId="0" borderId="0" xfId="0" applyFont="1" applyFill="1" applyBorder="1" applyAlignment="1" applyProtection="1">
      <alignment horizontal="left" vertical="center" wrapText="1"/>
      <protection locked="0"/>
    </xf>
    <xf numFmtId="177" fontId="26"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1"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38" fontId="19" fillId="0" borderId="1" xfId="1" applyFont="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2"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0" fillId="7" borderId="12" xfId="0" applyFill="1" applyBorder="1" applyProtection="1">
      <alignment vertical="center"/>
      <protection locked="0"/>
    </xf>
    <xf numFmtId="0" fontId="0" fillId="7" borderId="1" xfId="0" applyFont="1" applyFill="1" applyBorder="1" applyAlignment="1" applyProtection="1">
      <alignment horizontal="left" vertical="center"/>
      <protection locked="0"/>
    </xf>
    <xf numFmtId="38" fontId="0" fillId="7" borderId="1" xfId="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24" fillId="2" borderId="1" xfId="0" applyFont="1" applyFill="1" applyBorder="1" applyAlignment="1" applyProtection="1">
      <alignment horizontal="center" vertical="center" wrapText="1"/>
    </xf>
    <xf numFmtId="0" fontId="31" fillId="0" borderId="0" xfId="0" applyFont="1" applyProtection="1">
      <alignmen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176" fontId="2" fillId="6" borderId="0" xfId="0" applyNumberFormat="1" applyFont="1" applyFill="1" applyProtection="1">
      <alignment vertical="center"/>
      <protection locked="0"/>
    </xf>
    <xf numFmtId="5" fontId="43" fillId="0" borderId="0" xfId="0" applyNumberFormat="1" applyFont="1" applyAlignment="1">
      <alignment horizontal="left" vertical="center"/>
    </xf>
    <xf numFmtId="5" fontId="22" fillId="0" borderId="0" xfId="0" applyNumberFormat="1" applyFont="1" applyAlignment="1">
      <alignment horizontal="left" vertical="center"/>
    </xf>
    <xf numFmtId="5" fontId="0" fillId="0" borderId="0" xfId="0" applyNumberFormat="1" applyAlignment="1">
      <alignment horizontal="left" vertical="center"/>
    </xf>
    <xf numFmtId="5" fontId="44" fillId="0" borderId="0" xfId="0" applyNumberFormat="1" applyFont="1" applyAlignment="1">
      <alignment horizontal="left" vertical="top" wrapText="1"/>
    </xf>
    <xf numFmtId="5" fontId="28" fillId="0" borderId="19" xfId="0" applyNumberFormat="1" applyFont="1" applyBorder="1" applyAlignment="1">
      <alignment horizontal="left" vertical="center"/>
    </xf>
    <xf numFmtId="5" fontId="45" fillId="8" borderId="0" xfId="0" applyNumberFormat="1" applyFont="1" applyFill="1" applyAlignment="1">
      <alignment horizontal="left" vertical="center"/>
    </xf>
    <xf numFmtId="5" fontId="22" fillId="8" borderId="0" xfId="0" applyNumberFormat="1" applyFont="1" applyFill="1" applyAlignment="1">
      <alignment horizontal="left" vertical="center"/>
    </xf>
    <xf numFmtId="5" fontId="45" fillId="0" borderId="0" xfId="0" applyNumberFormat="1" applyFont="1" applyAlignment="1">
      <alignment horizontal="left" vertical="center"/>
    </xf>
    <xf numFmtId="5" fontId="22" fillId="0" borderId="19" xfId="0" applyNumberFormat="1" applyFont="1" applyBorder="1" applyAlignment="1">
      <alignment horizontal="left" vertical="center"/>
    </xf>
    <xf numFmtId="5" fontId="45" fillId="6" borderId="0" xfId="0" applyNumberFormat="1" applyFont="1" applyFill="1" applyAlignment="1">
      <alignment horizontal="left" vertical="center"/>
    </xf>
    <xf numFmtId="5" fontId="22" fillId="6" borderId="0" xfId="0" applyNumberFormat="1" applyFont="1" applyFill="1" applyAlignment="1">
      <alignment horizontal="left" vertical="center"/>
    </xf>
    <xf numFmtId="5" fontId="28" fillId="0" borderId="0" xfId="0" applyNumberFormat="1" applyFont="1" applyAlignment="1">
      <alignment horizontal="left" vertical="center"/>
    </xf>
    <xf numFmtId="0" fontId="22" fillId="0" borderId="0" xfId="0" applyFont="1" applyAlignment="1">
      <alignment horizontal="left" vertical="center"/>
    </xf>
    <xf numFmtId="5" fontId="22" fillId="8" borderId="20" xfId="0" applyNumberFormat="1" applyFont="1" applyFill="1" applyBorder="1" applyAlignment="1">
      <alignment horizontal="left" vertical="center"/>
    </xf>
    <xf numFmtId="5" fontId="22" fillId="0" borderId="20" xfId="0" applyNumberFormat="1" applyFont="1" applyBorder="1" applyAlignment="1">
      <alignment horizontal="left" vertical="center"/>
    </xf>
    <xf numFmtId="0" fontId="17" fillId="3" borderId="1" xfId="0" applyFont="1" applyFill="1" applyBorder="1" applyAlignment="1" applyProtection="1">
      <alignment horizontal="center" vertical="center"/>
    </xf>
    <xf numFmtId="0" fontId="4" fillId="7" borderId="0" xfId="0" applyFont="1" applyFill="1" applyAlignment="1" applyProtection="1">
      <alignment vertical="center"/>
    </xf>
    <xf numFmtId="0" fontId="5" fillId="7" borderId="0" xfId="0" applyFont="1" applyFill="1" applyAlignment="1" applyProtection="1">
      <alignment vertical="center"/>
    </xf>
    <xf numFmtId="0" fontId="2" fillId="7" borderId="0" xfId="0" applyFont="1" applyFill="1" applyProtection="1">
      <alignment vertical="center"/>
      <protection locked="0"/>
    </xf>
    <xf numFmtId="0" fontId="40" fillId="7" borderId="0" xfId="0" applyFont="1" applyFill="1" applyAlignment="1" applyProtection="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6" fillId="7" borderId="0" xfId="0" applyFont="1" applyFill="1" applyBorder="1" applyProtection="1">
      <alignment vertical="center"/>
      <protection locked="0"/>
    </xf>
    <xf numFmtId="0" fontId="2" fillId="7" borderId="0" xfId="0" applyFont="1" applyFill="1" applyBorder="1" applyProtection="1">
      <alignment vertical="center"/>
      <protection locked="0"/>
    </xf>
    <xf numFmtId="0" fontId="8" fillId="7" borderId="0" xfId="0" applyFont="1" applyFill="1" applyBorder="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Border="1" applyAlignment="1" applyProtection="1">
      <alignment horizontal="left" vertical="center"/>
    </xf>
    <xf numFmtId="0" fontId="10"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34" fillId="7" borderId="0" xfId="0" applyFont="1" applyFill="1" applyBorder="1" applyProtection="1">
      <alignment vertical="center"/>
      <protection locked="0"/>
    </xf>
    <xf numFmtId="176" fontId="7" fillId="7" borderId="0" xfId="0" applyNumberFormat="1" applyFont="1" applyFill="1" applyBorder="1" applyAlignment="1" applyProtection="1">
      <alignment vertical="center" shrinkToFit="1"/>
      <protection locked="0"/>
    </xf>
    <xf numFmtId="177" fontId="20" fillId="2" borderId="4" xfId="2" applyNumberFormat="1" applyFont="1" applyFill="1" applyBorder="1" applyAlignment="1" applyProtection="1">
      <alignment vertical="center" shrinkToFit="1"/>
    </xf>
    <xf numFmtId="0" fontId="27" fillId="7" borderId="0" xfId="0" applyFont="1" applyFill="1" applyAlignment="1">
      <alignment horizontal="left" vertical="center"/>
    </xf>
    <xf numFmtId="0" fontId="27" fillId="7" borderId="0" xfId="0" applyFont="1" applyFill="1" applyBorder="1" applyAlignment="1" applyProtection="1">
      <alignment horizontal="left" vertical="center"/>
      <protection locked="0"/>
    </xf>
    <xf numFmtId="177" fontId="26" fillId="7" borderId="0" xfId="2" applyNumberFormat="1" applyFont="1" applyFill="1" applyBorder="1" applyAlignment="1" applyProtection="1">
      <alignment vertical="center" shrinkToFit="1"/>
      <protection locked="0"/>
    </xf>
    <xf numFmtId="0" fontId="18" fillId="7" borderId="0" xfId="0" applyFont="1" applyFill="1" applyProtection="1">
      <alignment vertical="center"/>
    </xf>
    <xf numFmtId="0" fontId="2" fillId="7" borderId="0" xfId="0" applyFont="1" applyFill="1" applyProtection="1">
      <alignment vertical="center"/>
    </xf>
    <xf numFmtId="0" fontId="6" fillId="3" borderId="1" xfId="0" applyFont="1" applyFill="1" applyBorder="1" applyAlignment="1" applyProtection="1">
      <alignment vertical="center"/>
    </xf>
    <xf numFmtId="0" fontId="32" fillId="3" borderId="1" xfId="0" applyFont="1" applyFill="1" applyBorder="1" applyAlignment="1" applyProtection="1">
      <alignment horizontal="center" vertical="center"/>
    </xf>
    <xf numFmtId="0" fontId="34" fillId="7" borderId="1" xfId="0" applyFont="1" applyFill="1" applyBorder="1" applyProtection="1">
      <alignment vertical="center"/>
      <protection locked="0"/>
    </xf>
    <xf numFmtId="0" fontId="6" fillId="7" borderId="1" xfId="0" applyFont="1" applyFill="1" applyBorder="1" applyAlignment="1" applyProtection="1">
      <alignment vertical="center" wrapText="1"/>
    </xf>
    <xf numFmtId="177" fontId="6" fillId="2" borderId="1" xfId="2"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Border="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2" fillId="3" borderId="14" xfId="0" applyNumberFormat="1" applyFont="1" applyFill="1" applyBorder="1" applyAlignment="1" applyProtection="1">
      <alignment horizontal="center" vertical="center"/>
    </xf>
    <xf numFmtId="0" fontId="20" fillId="7" borderId="0" xfId="0" applyFont="1" applyFill="1" applyBorder="1" applyAlignment="1" applyProtection="1">
      <alignment horizontal="left" vertical="top" wrapText="1"/>
    </xf>
    <xf numFmtId="38" fontId="19" fillId="7" borderId="2" xfId="1" applyFont="1"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38" fontId="25" fillId="3" borderId="1" xfId="1" applyFont="1" applyFill="1" applyBorder="1" applyAlignment="1" applyProtection="1">
      <alignment horizontal="center" vertical="center" wrapText="1"/>
    </xf>
    <xf numFmtId="0" fontId="20" fillId="7" borderId="14" xfId="0" applyFont="1" applyFill="1" applyBorder="1" applyAlignment="1" applyProtection="1">
      <alignment vertical="center" wrapText="1"/>
    </xf>
    <xf numFmtId="0" fontId="25" fillId="7" borderId="1" xfId="0" applyFont="1" applyFill="1" applyBorder="1" applyAlignment="1" applyProtection="1">
      <alignment horizontal="left" vertical="center" wrapText="1"/>
    </xf>
    <xf numFmtId="0" fontId="20" fillId="7" borderId="15" xfId="0" applyFont="1" applyFill="1" applyBorder="1" applyAlignment="1" applyProtection="1">
      <alignment vertical="center" wrapText="1"/>
    </xf>
    <xf numFmtId="0" fontId="20" fillId="7" borderId="13" xfId="0" applyFont="1" applyFill="1" applyBorder="1" applyAlignment="1" applyProtection="1">
      <alignment vertical="center" wrapText="1"/>
    </xf>
    <xf numFmtId="0" fontId="31" fillId="7" borderId="1" xfId="0" applyFont="1" applyFill="1" applyBorder="1" applyAlignment="1" applyProtection="1">
      <alignment vertical="center"/>
    </xf>
    <xf numFmtId="0" fontId="20" fillId="7" borderId="0" xfId="0" applyFont="1" applyFill="1" applyBorder="1" applyAlignment="1" applyProtection="1">
      <alignment horizontal="center" vertical="center" wrapText="1"/>
      <protection locked="0"/>
    </xf>
    <xf numFmtId="0" fontId="31" fillId="7" borderId="0" xfId="0" applyFont="1" applyFill="1" applyBorder="1" applyProtection="1">
      <alignment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Border="1" applyAlignment="1" applyProtection="1">
      <alignment horizontal="left" vertical="center"/>
      <protection locked="0"/>
    </xf>
    <xf numFmtId="0" fontId="37" fillId="7" borderId="0" xfId="0" applyFont="1" applyFill="1" applyProtection="1">
      <alignment vertical="center"/>
      <protection locked="0"/>
    </xf>
    <xf numFmtId="0" fontId="37" fillId="7" borderId="0" xfId="0" applyFont="1" applyFill="1" applyProtection="1">
      <alignment vertical="center"/>
    </xf>
    <xf numFmtId="38" fontId="37" fillId="7" borderId="0" xfId="1" applyFont="1" applyFill="1" applyProtection="1">
      <alignment vertical="center"/>
    </xf>
    <xf numFmtId="38" fontId="37" fillId="7" borderId="0" xfId="0" applyNumberFormat="1" applyFont="1" applyFill="1" applyProtection="1">
      <alignment vertical="center"/>
    </xf>
    <xf numFmtId="0" fontId="6" fillId="7" borderId="0" xfId="0" applyFont="1" applyFill="1" applyBorder="1" applyAlignment="1" applyProtection="1">
      <alignment horizontal="center" vertical="center" wrapText="1"/>
      <protection locked="0"/>
    </xf>
    <xf numFmtId="38" fontId="38" fillId="7" borderId="0" xfId="1" applyFont="1" applyFill="1" applyBorder="1" applyAlignment="1" applyProtection="1">
      <alignment horizontal="center" vertical="center"/>
      <protection locked="0"/>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pplyAlignment="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pplyProtection="1">
      <alignment vertical="center"/>
    </xf>
    <xf numFmtId="0" fontId="29" fillId="7" borderId="0" xfId="0" applyFont="1" applyFill="1" applyProtection="1">
      <alignment vertical="center"/>
    </xf>
    <xf numFmtId="0" fontId="10" fillId="7" borderId="0" xfId="0" applyFont="1" applyFill="1" applyBorder="1" applyAlignment="1" applyProtection="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Border="1" applyAlignment="1" applyProtection="1">
      <alignment horizontal="left" vertical="center"/>
      <protection locked="0"/>
    </xf>
    <xf numFmtId="0" fontId="10" fillId="7" borderId="0"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176" fontId="13" fillId="7" borderId="0" xfId="0" applyNumberFormat="1" applyFont="1" applyFill="1" applyProtection="1">
      <alignment vertical="center"/>
    </xf>
    <xf numFmtId="0" fontId="13" fillId="7" borderId="0" xfId="0" applyFont="1" applyFill="1" applyAlignment="1" applyProtection="1">
      <alignment horizontal="right" vertical="center"/>
    </xf>
    <xf numFmtId="0" fontId="13" fillId="7" borderId="0" xfId="0" applyFont="1" applyFill="1" applyProtection="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Border="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38" fontId="13" fillId="7" borderId="0" xfId="1" applyFont="1" applyFill="1" applyBorder="1" applyAlignment="1" applyProtection="1">
      <alignment horizontal="center" vertical="center" shrinkToFit="1"/>
      <protection locked="0"/>
    </xf>
    <xf numFmtId="177" fontId="20"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179" fontId="6" fillId="2" borderId="1" xfId="2" applyNumberFormat="1" applyFont="1" applyFill="1" applyBorder="1" applyAlignment="1" applyProtection="1">
      <alignment horizontal="center" vertical="center"/>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0" fontId="13" fillId="7" borderId="0" xfId="0" applyFont="1" applyFill="1" applyBorder="1" applyAlignment="1" applyProtection="1">
      <alignment horizontal="lef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7" borderId="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pplyProtection="1">
      <alignment vertical="center"/>
    </xf>
    <xf numFmtId="0" fontId="34" fillId="7" borderId="1" xfId="0" applyFont="1" applyFill="1" applyBorder="1" applyProtection="1">
      <alignment vertical="center"/>
    </xf>
    <xf numFmtId="0" fontId="2" fillId="7" borderId="1" xfId="0" applyFont="1" applyFill="1" applyBorder="1" applyProtection="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0"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38" fontId="13" fillId="7" borderId="0" xfId="1" applyFont="1" applyFill="1" applyBorder="1" applyAlignment="1" applyProtection="1">
      <alignment horizontal="center" vertical="center" shrinkToFit="1"/>
      <protection locked="0"/>
    </xf>
    <xf numFmtId="38" fontId="50" fillId="0" borderId="1" xfId="1" applyFont="1" applyBorder="1" applyAlignment="1" applyProtection="1">
      <alignment horizontal="center" vertical="center"/>
      <protection locked="0"/>
    </xf>
    <xf numFmtId="38" fontId="51" fillId="0" borderId="1" xfId="1" applyFont="1" applyBorder="1" applyAlignment="1" applyProtection="1">
      <alignment horizontal="center" vertical="center"/>
      <protection locked="0"/>
    </xf>
    <xf numFmtId="38" fontId="51" fillId="7" borderId="2" xfId="1" applyFont="1" applyFill="1" applyBorder="1" applyAlignment="1" applyProtection="1">
      <alignment horizontal="center" vertical="center"/>
      <protection locked="0"/>
    </xf>
    <xf numFmtId="180" fontId="13" fillId="6" borderId="0" xfId="1" applyNumberFormat="1" applyFont="1" applyFill="1" applyBorder="1" applyAlignment="1" applyProtection="1">
      <alignment vertical="center" shrinkToFit="1"/>
      <protection locked="0"/>
    </xf>
    <xf numFmtId="38" fontId="52" fillId="7" borderId="1" xfId="1" applyNumberFormat="1" applyFont="1" applyFill="1" applyBorder="1" applyAlignment="1" applyProtection="1">
      <alignment horizontal="center" vertical="center"/>
      <protection locked="0"/>
    </xf>
    <xf numFmtId="38" fontId="52" fillId="7" borderId="2" xfId="1" applyNumberFormat="1" applyFont="1" applyFill="1" applyBorder="1" applyAlignment="1" applyProtection="1">
      <alignment horizontal="center" vertical="center"/>
      <protection locked="0"/>
    </xf>
    <xf numFmtId="38" fontId="52" fillId="7" borderId="1" xfId="0" applyNumberFormat="1" applyFont="1" applyFill="1" applyBorder="1" applyAlignment="1" applyProtection="1">
      <alignment horizontal="center" vertical="center" wrapText="1"/>
      <protection locked="0"/>
    </xf>
    <xf numFmtId="0" fontId="52" fillId="7" borderId="1" xfId="0" applyFont="1" applyFill="1" applyBorder="1" applyAlignment="1" applyProtection="1">
      <alignment horizontal="center" vertical="center" wrapText="1"/>
      <protection locked="0"/>
    </xf>
    <xf numFmtId="38" fontId="52" fillId="7" borderId="1" xfId="1" applyFont="1" applyFill="1" applyBorder="1" applyAlignment="1" applyProtection="1">
      <alignment horizontal="center" vertical="center"/>
      <protection locked="0"/>
    </xf>
    <xf numFmtId="38" fontId="53" fillId="5" borderId="9" xfId="1" applyFont="1" applyFill="1" applyBorder="1" applyAlignment="1" applyProtection="1">
      <alignment horizontal="justify" vertical="center" shrinkToFit="1"/>
    </xf>
    <xf numFmtId="38" fontId="53" fillId="7" borderId="9" xfId="1" applyFont="1" applyFill="1" applyBorder="1" applyAlignment="1" applyProtection="1">
      <alignment horizontal="justify" vertical="center" shrinkToFit="1"/>
      <protection locked="0"/>
    </xf>
    <xf numFmtId="38" fontId="53" fillId="5" borderId="12" xfId="1" applyFont="1" applyFill="1" applyBorder="1" applyAlignment="1" applyProtection="1">
      <alignment horizontal="justify" vertical="center" shrinkToFit="1"/>
      <protection locked="0"/>
    </xf>
    <xf numFmtId="38" fontId="54" fillId="5" borderId="14" xfId="1" applyFont="1" applyFill="1" applyBorder="1" applyAlignment="1" applyProtection="1">
      <alignment horizontal="left" vertical="center" wrapText="1" shrinkToFit="1"/>
      <protection locked="0"/>
    </xf>
    <xf numFmtId="38" fontId="53" fillId="5" borderId="0" xfId="1" applyFont="1" applyFill="1" applyBorder="1" applyAlignment="1" applyProtection="1">
      <alignment vertical="center" shrinkToFit="1"/>
      <protection locked="0"/>
    </xf>
    <xf numFmtId="38" fontId="53" fillId="7" borderId="0" xfId="1" applyFont="1" applyFill="1" applyBorder="1" applyAlignment="1" applyProtection="1">
      <alignment horizontal="center" vertical="center" shrinkToFit="1"/>
      <protection locked="0"/>
    </xf>
    <xf numFmtId="178" fontId="53" fillId="5" borderId="0" xfId="1" applyNumberFormat="1" applyFont="1" applyFill="1" applyBorder="1" applyAlignment="1" applyProtection="1">
      <alignment vertical="center" shrinkToFit="1"/>
      <protection locked="0"/>
    </xf>
    <xf numFmtId="38" fontId="53" fillId="5" borderId="0" xfId="1" applyFont="1" applyFill="1" applyBorder="1" applyAlignment="1" applyProtection="1">
      <alignment horizontal="center" vertical="center" shrinkToFit="1"/>
      <protection locked="0"/>
    </xf>
    <xf numFmtId="0" fontId="53" fillId="5" borderId="0" xfId="1" applyNumberFormat="1" applyFont="1" applyFill="1" applyBorder="1" applyAlignment="1" applyProtection="1">
      <alignment vertical="center" shrinkToFit="1"/>
      <protection locked="0"/>
    </xf>
    <xf numFmtId="38" fontId="53" fillId="5" borderId="15" xfId="1" applyFont="1" applyFill="1" applyBorder="1" applyAlignment="1" applyProtection="1">
      <alignment horizontal="left" vertical="center" wrapText="1" shrinkToFit="1"/>
      <protection locked="0"/>
    </xf>
    <xf numFmtId="38" fontId="53" fillId="5" borderId="13" xfId="1" applyFont="1" applyFill="1" applyBorder="1" applyAlignment="1" applyProtection="1">
      <alignment horizontal="left" vertical="center" wrapText="1" shrinkToFit="1"/>
      <protection locked="0"/>
    </xf>
    <xf numFmtId="38" fontId="53" fillId="5" borderId="7" xfId="1" applyFont="1" applyFill="1" applyBorder="1" applyAlignment="1" applyProtection="1">
      <alignment vertical="center" shrinkToFit="1"/>
      <protection locked="0"/>
    </xf>
    <xf numFmtId="38" fontId="53" fillId="5" borderId="9" xfId="1" applyFont="1" applyFill="1" applyBorder="1" applyAlignment="1" applyProtection="1">
      <alignment vertical="center" shrinkToFit="1"/>
      <protection locked="0"/>
    </xf>
    <xf numFmtId="38" fontId="53" fillId="7" borderId="11" xfId="1" applyFont="1" applyFill="1" applyBorder="1" applyAlignment="1" applyProtection="1">
      <alignment horizontal="center" vertical="center" shrinkToFit="1"/>
      <protection locked="0"/>
    </xf>
    <xf numFmtId="38" fontId="53" fillId="5" borderId="11" xfId="1" applyFont="1" applyFill="1" applyBorder="1" applyAlignment="1" applyProtection="1">
      <alignment vertical="center" shrinkToFit="1"/>
      <protection locked="0"/>
    </xf>
    <xf numFmtId="38" fontId="53" fillId="5" borderId="11" xfId="1" applyFont="1" applyFill="1" applyBorder="1" applyAlignment="1" applyProtection="1">
      <alignment horizontal="center" vertical="center" shrinkToFit="1"/>
      <protection locked="0"/>
    </xf>
    <xf numFmtId="38" fontId="53" fillId="5" borderId="14" xfId="1" applyFont="1" applyFill="1" applyBorder="1" applyAlignment="1" applyProtection="1">
      <alignment horizontal="left" vertical="center" wrapText="1" shrinkToFit="1"/>
      <protection locked="0"/>
    </xf>
    <xf numFmtId="38" fontId="53" fillId="6" borderId="9" xfId="1" applyFont="1" applyFill="1" applyBorder="1" applyAlignment="1" applyProtection="1">
      <alignment horizontal="justify" vertical="center" shrinkToFit="1"/>
      <protection locked="0"/>
    </xf>
    <xf numFmtId="38" fontId="54" fillId="6" borderId="15" xfId="1" applyFont="1" applyFill="1" applyBorder="1" applyAlignment="1" applyProtection="1">
      <alignment horizontal="left" vertical="center" wrapText="1" shrinkToFit="1"/>
      <protection locked="0"/>
    </xf>
    <xf numFmtId="38" fontId="53" fillId="6" borderId="0" xfId="1" applyFont="1" applyFill="1" applyBorder="1" applyAlignment="1" applyProtection="1">
      <alignment vertical="center" shrinkToFit="1"/>
      <protection locked="0"/>
    </xf>
    <xf numFmtId="180" fontId="53" fillId="6" borderId="0" xfId="1" applyNumberFormat="1" applyFont="1" applyFill="1" applyBorder="1" applyAlignment="1" applyProtection="1">
      <alignment vertical="center" shrinkToFit="1"/>
      <protection locked="0"/>
    </xf>
    <xf numFmtId="38" fontId="53" fillId="6" borderId="0" xfId="1" applyFont="1" applyFill="1" applyBorder="1" applyAlignment="1" applyProtection="1">
      <alignment horizontal="center" vertical="center" shrinkToFit="1"/>
      <protection locked="0"/>
    </xf>
    <xf numFmtId="178" fontId="53" fillId="6" borderId="0" xfId="1" applyNumberFormat="1" applyFont="1" applyFill="1" applyBorder="1" applyAlignment="1" applyProtection="1">
      <alignment vertical="center" shrinkToFit="1"/>
      <protection locked="0"/>
    </xf>
    <xf numFmtId="38" fontId="53" fillId="7" borderId="13" xfId="1" applyFont="1" applyFill="1" applyBorder="1" applyAlignment="1" applyProtection="1">
      <alignment horizontal="justify" vertical="center" shrinkToFit="1"/>
      <protection locked="0"/>
    </xf>
    <xf numFmtId="38" fontId="53" fillId="5" borderId="12" xfId="1" applyFont="1" applyFill="1" applyBorder="1" applyAlignment="1" applyProtection="1">
      <alignment vertical="center" shrinkToFit="1"/>
      <protection locked="0"/>
    </xf>
    <xf numFmtId="38" fontId="53" fillId="5" borderId="14" xfId="1" applyFont="1" applyFill="1" applyBorder="1" applyAlignment="1" applyProtection="1">
      <alignment horizontal="justify" vertical="center" shrinkToFit="1"/>
      <protection locked="0"/>
    </xf>
    <xf numFmtId="38" fontId="53" fillId="7" borderId="7" xfId="1" applyFont="1" applyFill="1" applyBorder="1" applyAlignment="1" applyProtection="1">
      <alignment horizontal="justify" vertical="center" shrinkToFit="1"/>
      <protection locked="0"/>
    </xf>
    <xf numFmtId="38" fontId="53" fillId="5" borderId="9" xfId="1" applyFont="1" applyFill="1" applyBorder="1" applyAlignment="1" applyProtection="1">
      <alignment horizontal="justify" vertical="center" shrinkToFit="1"/>
      <protection locked="0"/>
    </xf>
    <xf numFmtId="178" fontId="53" fillId="5" borderId="11" xfId="1" applyNumberFormat="1" applyFont="1" applyFill="1" applyBorder="1" applyAlignment="1" applyProtection="1">
      <alignment vertical="center" shrinkToFit="1"/>
      <protection locked="0"/>
    </xf>
    <xf numFmtId="38" fontId="54" fillId="5" borderId="9" xfId="1" applyFont="1" applyFill="1" applyBorder="1" applyAlignment="1" applyProtection="1">
      <alignment horizontal="left" vertical="center" wrapText="1" shrinkToFit="1"/>
      <protection locked="0"/>
    </xf>
    <xf numFmtId="38" fontId="53" fillId="7" borderId="6" xfId="1" applyFont="1" applyFill="1" applyBorder="1" applyAlignment="1" applyProtection="1">
      <alignment horizontal="center" vertical="center" shrinkToFit="1"/>
      <protection locked="0"/>
    </xf>
    <xf numFmtId="178" fontId="53" fillId="5" borderId="6" xfId="1" applyNumberFormat="1" applyFont="1" applyFill="1" applyBorder="1" applyAlignment="1" applyProtection="1">
      <alignment vertical="center" shrinkToFit="1"/>
      <protection locked="0"/>
    </xf>
    <xf numFmtId="38" fontId="53" fillId="5" borderId="6" xfId="1" applyFont="1" applyFill="1" applyBorder="1" applyAlignment="1" applyProtection="1">
      <alignment horizontal="center" vertical="center" shrinkToFit="1"/>
      <protection locked="0"/>
    </xf>
    <xf numFmtId="38" fontId="54" fillId="5" borderId="12" xfId="1" applyFont="1" applyFill="1" applyBorder="1" applyAlignment="1" applyProtection="1">
      <alignment horizontal="left" vertical="center" wrapText="1" shrinkToFit="1"/>
      <protection locked="0"/>
    </xf>
    <xf numFmtId="38" fontId="54" fillId="5" borderId="7" xfId="1" applyFont="1" applyFill="1" applyBorder="1" applyAlignment="1" applyProtection="1">
      <alignment horizontal="left" vertical="center" wrapText="1" shrinkToFit="1"/>
      <protection locked="0"/>
    </xf>
    <xf numFmtId="38" fontId="54" fillId="5" borderId="15" xfId="1" applyFont="1" applyFill="1" applyBorder="1" applyAlignment="1" applyProtection="1">
      <alignment horizontal="left" vertical="center" wrapText="1" shrinkToFit="1"/>
      <protection locked="0"/>
    </xf>
    <xf numFmtId="38" fontId="54" fillId="5" borderId="13" xfId="1" applyFont="1" applyFill="1" applyBorder="1" applyAlignment="1" applyProtection="1">
      <alignment horizontal="left" vertical="center" wrapText="1" shrinkToFit="1"/>
      <protection locked="0"/>
    </xf>
    <xf numFmtId="38" fontId="54" fillId="6" borderId="9" xfId="1" applyFont="1" applyFill="1" applyBorder="1" applyAlignment="1" applyProtection="1">
      <alignment horizontal="left" vertical="center" wrapText="1" shrinkToFit="1"/>
      <protection locked="0"/>
    </xf>
    <xf numFmtId="38" fontId="53" fillId="6" borderId="9" xfId="1" applyFont="1" applyFill="1" applyBorder="1" applyAlignment="1" applyProtection="1">
      <alignment vertical="center" shrinkToFit="1"/>
      <protection locked="0"/>
    </xf>
    <xf numFmtId="38" fontId="6" fillId="2" borderId="1" xfId="1" applyFont="1" applyFill="1" applyBorder="1" applyAlignment="1" applyProtection="1">
      <alignment horizontal="center" vertical="center"/>
    </xf>
    <xf numFmtId="0" fontId="46" fillId="7" borderId="3" xfId="0" applyFont="1" applyFill="1" applyBorder="1" applyAlignment="1" applyProtection="1">
      <alignment horizontal="left" vertical="center"/>
      <protection locked="0"/>
    </xf>
    <xf numFmtId="0" fontId="48" fillId="7" borderId="3" xfId="0" applyFont="1" applyFill="1" applyBorder="1" applyAlignment="1">
      <alignment horizontal="left" vertical="center"/>
    </xf>
    <xf numFmtId="0" fontId="8" fillId="7" borderId="3" xfId="0" applyFont="1" applyFill="1" applyBorder="1" applyAlignment="1" applyProtection="1">
      <alignment horizontal="left" vertical="center"/>
      <protection locked="0"/>
    </xf>
    <xf numFmtId="0" fontId="49" fillId="7" borderId="3" xfId="0" applyFont="1" applyFill="1" applyBorder="1" applyAlignment="1">
      <alignment horizontal="left" vertical="center"/>
    </xf>
    <xf numFmtId="0" fontId="6"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3" borderId="1" xfId="0" applyFont="1" applyFill="1" applyBorder="1" applyAlignment="1" applyProtection="1">
      <alignment horizontal="center" vertical="center"/>
    </xf>
    <xf numFmtId="0" fontId="6" fillId="7" borderId="1" xfId="0" applyFont="1" applyFill="1" applyBorder="1" applyAlignment="1" applyProtection="1">
      <alignment horizontal="left" vertical="center"/>
    </xf>
    <xf numFmtId="0" fontId="13" fillId="7" borderId="0" xfId="0" applyFont="1" applyFill="1" applyBorder="1" applyAlignment="1" applyProtection="1">
      <alignment horizontal="left" vertical="center"/>
    </xf>
    <xf numFmtId="0" fontId="20" fillId="7" borderId="0" xfId="0" applyFont="1" applyFill="1" applyBorder="1" applyAlignment="1" applyProtection="1">
      <alignment horizontal="left" vertical="top" wrapText="1"/>
    </xf>
    <xf numFmtId="0" fontId="46" fillId="7" borderId="6" xfId="0" applyFont="1" applyFill="1" applyBorder="1" applyAlignment="1" applyProtection="1">
      <alignment horizontal="left" vertical="center"/>
      <protection locked="0"/>
    </xf>
    <xf numFmtId="0" fontId="47" fillId="7" borderId="6" xfId="0" applyFont="1" applyFill="1" applyBorder="1" applyAlignment="1" applyProtection="1">
      <alignment horizontal="left" vertical="center"/>
      <protection locked="0"/>
    </xf>
    <xf numFmtId="0" fontId="28" fillId="3" borderId="12" xfId="0" applyFont="1" applyFill="1" applyBorder="1" applyAlignment="1" applyProtection="1">
      <alignment horizontal="center" vertical="center"/>
    </xf>
    <xf numFmtId="0" fontId="28" fillId="3" borderId="10" xfId="0" applyFont="1" applyFill="1" applyBorder="1" applyAlignment="1" applyProtection="1">
      <alignment horizontal="center" vertical="center"/>
    </xf>
    <xf numFmtId="0" fontId="34" fillId="7" borderId="6" xfId="0" applyFont="1" applyFill="1" applyBorder="1" applyAlignment="1" applyProtection="1">
      <alignment horizontal="left" vertical="top"/>
      <protection locked="0"/>
    </xf>
    <xf numFmtId="0" fontId="42" fillId="7" borderId="6" xfId="0" applyFont="1" applyFill="1" applyBorder="1" applyAlignment="1">
      <alignment horizontal="left" vertical="top"/>
    </xf>
    <xf numFmtId="0" fontId="34" fillId="7" borderId="11" xfId="0" applyFont="1" applyFill="1" applyBorder="1" applyAlignment="1" applyProtection="1">
      <alignment horizontal="left" vertical="center"/>
      <protection locked="0"/>
    </xf>
    <xf numFmtId="0" fontId="41" fillId="7" borderId="11" xfId="0" applyFont="1" applyFill="1" applyBorder="1" applyAlignment="1">
      <alignment horizontal="left" vertical="center"/>
    </xf>
    <xf numFmtId="0" fontId="31"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4"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13" fillId="0" borderId="0" xfId="0" applyFont="1" applyBorder="1" applyAlignment="1" applyProtection="1">
      <alignment horizontal="left"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7" borderId="1" xfId="0" applyFill="1" applyBorder="1" applyAlignment="1" applyProtection="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20" fillId="7" borderId="1" xfId="0" applyFont="1" applyFill="1" applyBorder="1" applyAlignment="1" applyProtection="1">
      <alignment horizontal="left" vertical="center" wrapText="1"/>
    </xf>
    <xf numFmtId="0" fontId="0" fillId="7" borderId="0" xfId="0" applyFill="1" applyBorder="1" applyAlignment="1" applyProtection="1">
      <alignment horizontal="left" vertical="center"/>
    </xf>
    <xf numFmtId="0" fontId="33" fillId="7" borderId="4" xfId="0" applyFont="1" applyFill="1" applyBorder="1" applyAlignment="1" applyProtection="1">
      <alignment horizontal="left" vertical="center" wrapText="1"/>
    </xf>
    <xf numFmtId="0" fontId="33" fillId="7" borderId="2" xfId="0" applyFont="1" applyFill="1" applyBorder="1" applyAlignment="1" applyProtection="1">
      <alignment horizontal="left" vertical="center" wrapText="1"/>
    </xf>
    <xf numFmtId="0" fontId="31" fillId="0" borderId="0" xfId="0" applyFont="1" applyBorder="1" applyAlignment="1" applyProtection="1">
      <alignment horizontal="left" vertical="top"/>
    </xf>
    <xf numFmtId="0" fontId="20" fillId="7" borderId="1"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5" borderId="4" xfId="1" applyFont="1" applyFill="1" applyBorder="1" applyAlignment="1" applyProtection="1">
      <alignment horizontal="justify" vertical="center" shrinkToFit="1"/>
    </xf>
    <xf numFmtId="0" fontId="0" fillId="0" borderId="3" xfId="0" applyBorder="1" applyAlignment="1">
      <alignment vertical="center"/>
    </xf>
    <xf numFmtId="0" fontId="0" fillId="0" borderId="2" xfId="0" applyBorder="1" applyAlignment="1">
      <alignmen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53" fillId="6" borderId="0" xfId="1" applyFont="1" applyFill="1" applyBorder="1" applyAlignment="1" applyProtection="1">
      <alignment horizontal="left" vertical="center" wrapText="1"/>
      <protection locked="0"/>
    </xf>
    <xf numFmtId="38" fontId="53" fillId="6" borderId="8" xfId="1" applyFont="1" applyFill="1" applyBorder="1" applyAlignment="1" applyProtection="1">
      <alignment horizontal="left" vertical="center" wrapText="1"/>
      <protection locked="0"/>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0" fontId="30" fillId="7" borderId="4" xfId="0" applyFont="1" applyFill="1" applyBorder="1" applyAlignment="1" applyProtection="1">
      <alignment horizontal="left" vertical="center"/>
    </xf>
    <xf numFmtId="0" fontId="30" fillId="7" borderId="3" xfId="0" applyFont="1" applyFill="1" applyBorder="1" applyAlignment="1" applyProtection="1">
      <alignment horizontal="left" vertical="center"/>
    </xf>
    <xf numFmtId="0" fontId="30" fillId="7" borderId="2" xfId="0" applyFont="1" applyFill="1" applyBorder="1" applyAlignment="1" applyProtection="1">
      <alignment horizontal="left" vertical="center"/>
    </xf>
    <xf numFmtId="38" fontId="10" fillId="7" borderId="1" xfId="1" applyFont="1" applyFill="1" applyBorder="1" applyAlignment="1" applyProtection="1">
      <alignment horizontal="left" vertical="center" shrinkToFi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0" fontId="6" fillId="7"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37" fillId="2" borderId="1" xfId="0" applyNumberFormat="1"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0" fontId="39" fillId="7" borderId="1" xfId="0" applyFont="1" applyFill="1" applyBorder="1" applyAlignment="1" applyProtection="1">
      <alignment horizontal="left" vertical="center" wrapText="1"/>
    </xf>
    <xf numFmtId="38" fontId="17" fillId="2" borderId="1" xfId="1" applyFont="1" applyFill="1" applyBorder="1" applyAlignment="1" applyProtection="1">
      <alignment horizontal="center" vertical="center"/>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7" borderId="9" xfId="0" applyFill="1" applyBorder="1" applyAlignment="1">
      <alignment vertical="center"/>
    </xf>
    <xf numFmtId="0" fontId="0" fillId="7" borderId="7" xfId="0" applyFill="1"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54" fillId="5" borderId="6" xfId="1" applyFont="1" applyFill="1" applyBorder="1" applyAlignment="1" applyProtection="1">
      <alignment horizontal="left" vertical="center" wrapText="1"/>
      <protection locked="0"/>
    </xf>
    <xf numFmtId="38" fontId="54" fillId="5" borderId="5" xfId="1" applyFont="1" applyFill="1" applyBorder="1" applyAlignment="1" applyProtection="1">
      <alignment horizontal="left" vertical="center" wrapText="1"/>
      <protection locked="0"/>
    </xf>
    <xf numFmtId="38" fontId="54" fillId="5" borderId="0" xfId="1" applyFont="1" applyFill="1" applyBorder="1" applyAlignment="1" applyProtection="1">
      <alignment horizontal="left" vertical="center" wrapText="1"/>
      <protection locked="0"/>
    </xf>
    <xf numFmtId="38" fontId="54" fillId="5" borderId="8" xfId="1" applyFont="1" applyFill="1" applyBorder="1" applyAlignment="1" applyProtection="1">
      <alignment horizontal="left" vertical="center" wrapText="1"/>
      <protection locked="0"/>
    </xf>
    <xf numFmtId="38" fontId="54" fillId="5" borderId="11" xfId="1" applyFont="1" applyFill="1" applyBorder="1" applyAlignment="1" applyProtection="1">
      <alignment horizontal="left" vertical="center" wrapText="1"/>
      <protection locked="0"/>
    </xf>
    <xf numFmtId="38" fontId="54" fillId="5" borderId="10"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0" fontId="16" fillId="7" borderId="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0" fontId="30" fillId="7" borderId="1" xfId="0" applyFont="1" applyFill="1" applyBorder="1" applyAlignment="1" applyProtection="1">
      <alignment horizontal="left" vertical="center"/>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0" fillId="7" borderId="1" xfId="0" applyFont="1" applyFill="1" applyBorder="1" applyAlignment="1" applyProtection="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5" fillId="7" borderId="16" xfId="1" applyFont="1" applyFill="1" applyBorder="1" applyAlignment="1" applyProtection="1">
      <alignment horizontal="center" vertical="center" shrinkToFit="1"/>
      <protection locked="0"/>
    </xf>
    <xf numFmtId="38" fontId="35" fillId="7" borderId="18" xfId="1" applyFont="1" applyFill="1" applyBorder="1" applyAlignment="1" applyProtection="1">
      <alignment horizontal="center" vertical="center" shrinkToFit="1"/>
      <protection locked="0"/>
    </xf>
    <xf numFmtId="38" fontId="35" fillId="7" borderId="17" xfId="1" applyFont="1" applyFill="1" applyBorder="1" applyAlignment="1" applyProtection="1">
      <alignment horizontal="center" vertical="center" shrinkToFi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38" fontId="6" fillId="7" borderId="0" xfId="1" applyFont="1" applyFill="1" applyBorder="1" applyAlignment="1" applyProtection="1">
      <alignment horizontal="center" vertical="center" shrinkToFit="1"/>
      <protection locked="0"/>
    </xf>
    <xf numFmtId="38" fontId="35"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5" fontId="28" fillId="2" borderId="22" xfId="0" applyNumberFormat="1" applyFont="1" applyFill="1" applyBorder="1" applyAlignment="1">
      <alignment horizontal="left" vertical="center" wrapText="1"/>
    </xf>
    <xf numFmtId="5" fontId="28" fillId="2" borderId="23" xfId="0" applyNumberFormat="1" applyFont="1" applyFill="1" applyBorder="1" applyAlignment="1">
      <alignment horizontal="left" vertical="center" wrapText="1"/>
    </xf>
    <xf numFmtId="5" fontId="28" fillId="2" borderId="21" xfId="0" applyNumberFormat="1" applyFont="1" applyFill="1" applyBorder="1" applyAlignment="1">
      <alignment horizontal="left" vertical="center" wrapText="1"/>
    </xf>
    <xf numFmtId="5" fontId="28"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79376</xdr:rowOff>
    </xdr:from>
    <xdr:to>
      <xdr:col>23</xdr:col>
      <xdr:colOff>69272</xdr:colOff>
      <xdr:row>17</xdr:row>
      <xdr:rowOff>69274</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88591" y="2763694"/>
          <a:ext cx="4727863" cy="26395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14</xdr:row>
      <xdr:rowOff>215080</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296408" y="591891"/>
          <a:ext cx="4528984" cy="4585407"/>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136071</xdr:colOff>
      <xdr:row>5</xdr:row>
      <xdr:rowOff>285750</xdr:rowOff>
    </xdr:from>
    <xdr:to>
      <xdr:col>22</xdr:col>
      <xdr:colOff>353786</xdr:colOff>
      <xdr:row>13</xdr:row>
      <xdr:rowOff>136072</xdr:rowOff>
    </xdr:to>
    <xdr:sp macro="" textlink="">
      <xdr:nvSpPr>
        <xdr:cNvPr id="2" name="正方形/長方形 1">
          <a:extLst>
            <a:ext uri="{FF2B5EF4-FFF2-40B4-BE49-F238E27FC236}">
              <a16:creationId xmlns:a16="http://schemas.microsoft.com/office/drawing/2014/main" id="{5BE9B1F5-2C24-4840-B352-5682CA1C2EED}"/>
            </a:ext>
          </a:extLst>
        </xdr:cNvPr>
        <xdr:cNvSpPr/>
      </xdr:nvSpPr>
      <xdr:spPr>
        <a:xfrm>
          <a:off x="15621000" y="2612571"/>
          <a:ext cx="3619500" cy="28166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評価関連経費は、評価のための調査に必要となる費用です。例えば、調査にかかわる人件費、旅費交通費、印刷製本費、通信運搬費、消耗品費、外部委託費等です。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view="pageBreakPreview" zoomScaleNormal="100" zoomScaleSheetLayoutView="100" workbookViewId="0"/>
  </sheetViews>
  <sheetFormatPr defaultColWidth="9" defaultRowHeight="18" x14ac:dyDescent="0.4"/>
  <cols>
    <col min="1" max="1" width="16.125" style="107" customWidth="1"/>
    <col min="2" max="2" width="7.625" style="107" customWidth="1"/>
    <col min="3" max="7" width="12.25" style="107" customWidth="1"/>
    <col min="8" max="8" width="15.625" style="107" customWidth="1"/>
    <col min="9" max="9" width="9" style="107"/>
    <col min="10" max="10" width="9.25" style="107" bestFit="1" customWidth="1"/>
    <col min="11" max="12" width="9.125" style="107" bestFit="1" customWidth="1"/>
    <col min="13" max="16384" width="9" style="107"/>
  </cols>
  <sheetData>
    <row r="1" spans="1:13" x14ac:dyDescent="0.4">
      <c r="A1" s="297" t="s">
        <v>220</v>
      </c>
    </row>
    <row r="2" spans="1:13" ht="24" x14ac:dyDescent="0.4">
      <c r="A2" s="105" t="s">
        <v>216</v>
      </c>
      <c r="B2" s="106"/>
      <c r="C2" s="106"/>
      <c r="D2" s="106"/>
      <c r="E2" s="106"/>
      <c r="G2" s="108"/>
    </row>
    <row r="3" spans="1:13" ht="24" x14ac:dyDescent="0.4">
      <c r="A3" s="357" t="s">
        <v>73</v>
      </c>
      <c r="B3" s="357"/>
      <c r="C3" s="357"/>
      <c r="D3" s="357"/>
      <c r="E3" s="357"/>
      <c r="F3" s="357"/>
      <c r="G3" s="357"/>
      <c r="H3" s="109"/>
      <c r="I3" s="110"/>
      <c r="J3" s="110"/>
      <c r="K3" s="111"/>
      <c r="L3" s="110"/>
      <c r="M3" s="110"/>
    </row>
    <row r="4" spans="1:13" ht="13.5" customHeight="1" x14ac:dyDescent="0.4">
      <c r="A4" s="112"/>
      <c r="B4" s="112"/>
      <c r="C4" s="112"/>
      <c r="D4" s="112"/>
      <c r="E4" s="112"/>
      <c r="F4" s="112"/>
      <c r="G4" s="112"/>
      <c r="H4" s="109"/>
      <c r="I4" s="110"/>
      <c r="J4" s="110"/>
      <c r="K4" s="111"/>
      <c r="L4" s="110"/>
      <c r="M4" s="110"/>
    </row>
    <row r="5" spans="1:13" ht="20.100000000000001" customHeight="1" x14ac:dyDescent="0.4">
      <c r="A5" s="113" t="s">
        <v>0</v>
      </c>
      <c r="B5" s="359" t="s">
        <v>226</v>
      </c>
      <c r="C5" s="359"/>
      <c r="D5" s="360"/>
      <c r="E5" s="360"/>
      <c r="F5" s="360"/>
      <c r="G5" s="360"/>
      <c r="H5" s="109"/>
      <c r="I5" s="110"/>
      <c r="J5" s="110"/>
      <c r="K5" s="111"/>
      <c r="L5" s="110"/>
      <c r="M5" s="110"/>
    </row>
    <row r="6" spans="1:13" s="115" customFormat="1" ht="20.100000000000001" customHeight="1" x14ac:dyDescent="0.4">
      <c r="A6" s="113" t="s">
        <v>1</v>
      </c>
      <c r="B6" s="348" t="s">
        <v>227</v>
      </c>
      <c r="C6" s="348"/>
      <c r="D6" s="348"/>
      <c r="E6" s="348"/>
      <c r="F6" s="348"/>
      <c r="G6" s="348"/>
      <c r="H6" s="114"/>
      <c r="I6" s="110"/>
      <c r="J6" s="110"/>
      <c r="K6" s="111"/>
      <c r="L6" s="110"/>
      <c r="M6" s="110"/>
    </row>
    <row r="7" spans="1:13" s="115" customFormat="1" ht="20.100000000000001" customHeight="1" x14ac:dyDescent="0.4">
      <c r="A7" s="113" t="s">
        <v>213</v>
      </c>
      <c r="B7" s="116"/>
      <c r="C7" s="348" t="s">
        <v>310</v>
      </c>
      <c r="D7" s="349"/>
      <c r="E7" s="349"/>
      <c r="F7" s="349"/>
      <c r="G7" s="349"/>
      <c r="H7" s="114"/>
      <c r="I7" s="110"/>
      <c r="J7" s="110"/>
      <c r="K7" s="111"/>
      <c r="L7" s="110"/>
      <c r="M7" s="110"/>
    </row>
    <row r="8" spans="1:13" s="115" customFormat="1" ht="20.100000000000001" customHeight="1" x14ac:dyDescent="0.4">
      <c r="A8" s="113"/>
      <c r="B8" s="116"/>
      <c r="C8" s="117"/>
      <c r="D8" s="118"/>
      <c r="E8" s="118"/>
      <c r="F8" s="118"/>
      <c r="G8" s="118"/>
      <c r="H8" s="114"/>
      <c r="I8" s="110"/>
      <c r="J8" s="110"/>
      <c r="K8" s="111"/>
      <c r="L8" s="110"/>
      <c r="M8" s="110"/>
    </row>
    <row r="9" spans="1:13" s="115" customFormat="1" ht="20.100000000000001" customHeight="1" x14ac:dyDescent="0.4">
      <c r="A9" s="119" t="s">
        <v>2</v>
      </c>
      <c r="B9" s="116"/>
      <c r="C9" s="350" t="s">
        <v>229</v>
      </c>
      <c r="D9" s="351"/>
      <c r="E9" s="351"/>
      <c r="F9" s="351"/>
      <c r="G9" s="351"/>
      <c r="H9" s="114"/>
      <c r="I9" s="110"/>
      <c r="J9" s="110"/>
      <c r="K9" s="111"/>
      <c r="L9" s="110"/>
      <c r="M9" s="110"/>
    </row>
    <row r="10" spans="1:13" s="115" customFormat="1" ht="20.100000000000001" customHeight="1" x14ac:dyDescent="0.4">
      <c r="A10" s="119" t="s">
        <v>3</v>
      </c>
      <c r="B10" s="116"/>
      <c r="C10" s="350" t="s">
        <v>228</v>
      </c>
      <c r="D10" s="351"/>
      <c r="E10" s="351"/>
      <c r="F10" s="351"/>
      <c r="G10" s="351"/>
      <c r="H10" s="114"/>
      <c r="I10" s="110"/>
      <c r="J10" s="110"/>
      <c r="K10" s="111"/>
      <c r="L10" s="110"/>
      <c r="M10" s="110"/>
    </row>
    <row r="11" spans="1:13" s="115" customFormat="1" ht="19.5" customHeight="1" x14ac:dyDescent="0.4">
      <c r="A11" s="120"/>
      <c r="B11" s="121"/>
      <c r="C11" s="365" t="s">
        <v>4</v>
      </c>
      <c r="D11" s="366"/>
      <c r="E11" s="366"/>
      <c r="F11" s="366"/>
      <c r="G11" s="366"/>
      <c r="H11" s="114"/>
      <c r="I11" s="110"/>
      <c r="J11" s="110"/>
      <c r="K11" s="111"/>
      <c r="L11" s="110"/>
      <c r="M11" s="110"/>
    </row>
    <row r="12" spans="1:13" ht="19.5" x14ac:dyDescent="0.4">
      <c r="A12" s="119" t="s">
        <v>5</v>
      </c>
      <c r="B12" s="363"/>
      <c r="C12" s="364"/>
      <c r="D12" s="364"/>
      <c r="E12" s="364"/>
      <c r="F12" s="364"/>
      <c r="G12" s="364"/>
      <c r="H12" s="109"/>
      <c r="I12" s="110"/>
      <c r="J12" s="110"/>
      <c r="K12" s="111"/>
      <c r="L12" s="110"/>
      <c r="M12" s="110"/>
    </row>
    <row r="13" spans="1:13" ht="24.75" customHeight="1" x14ac:dyDescent="0.4">
      <c r="A13" s="361"/>
      <c r="B13" s="362"/>
      <c r="C13" s="15" t="s">
        <v>6</v>
      </c>
      <c r="D13" s="4" t="s">
        <v>7</v>
      </c>
      <c r="E13" s="4" t="s">
        <v>8</v>
      </c>
      <c r="F13" s="4" t="s">
        <v>9</v>
      </c>
      <c r="G13" s="21" t="s">
        <v>10</v>
      </c>
      <c r="H13" s="122"/>
      <c r="I13" s="111"/>
      <c r="J13" s="110"/>
      <c r="K13" s="110"/>
      <c r="L13" s="110"/>
      <c r="M13" s="110"/>
    </row>
    <row r="14" spans="1:13" ht="24.75" customHeight="1" x14ac:dyDescent="0.4">
      <c r="A14" s="356" t="s">
        <v>11</v>
      </c>
      <c r="B14" s="356"/>
      <c r="C14" s="75">
        <f>③事業費!C5+③事業費!C6</f>
        <v>0</v>
      </c>
      <c r="D14" s="22">
        <f>③事業費!D5+③事業費!D6</f>
        <v>1000000</v>
      </c>
      <c r="E14" s="22">
        <f>③事業費!E5+③事業費!E6</f>
        <v>11000000</v>
      </c>
      <c r="F14" s="22">
        <f>③事業費!F5+③事業費!F6</f>
        <v>5000000</v>
      </c>
      <c r="G14" s="22">
        <f>SUM(C14:F14)</f>
        <v>17000000</v>
      </c>
      <c r="H14" s="115"/>
      <c r="I14" s="123"/>
      <c r="J14" s="123"/>
      <c r="K14" s="110"/>
      <c r="L14" s="110"/>
      <c r="M14" s="110"/>
    </row>
    <row r="15" spans="1:13" ht="24.75" customHeight="1" x14ac:dyDescent="0.4">
      <c r="A15" s="356" t="s">
        <v>12</v>
      </c>
      <c r="B15" s="356"/>
      <c r="C15" s="76">
        <f>②自己資金・民間資金!C10</f>
        <v>0</v>
      </c>
      <c r="D15" s="22">
        <f>②自己資金・民間資金!C15</f>
        <v>200000</v>
      </c>
      <c r="E15" s="22">
        <f>②自己資金・民間資金!C20</f>
        <v>5795000</v>
      </c>
      <c r="F15" s="22">
        <f>②自己資金・民間資金!C25</f>
        <v>17840000</v>
      </c>
      <c r="G15" s="22">
        <f>SUM(C15:F15)</f>
        <v>23835000</v>
      </c>
      <c r="H15" s="115"/>
      <c r="I15" s="111"/>
      <c r="J15" s="110"/>
      <c r="K15" s="110"/>
      <c r="L15" s="110"/>
      <c r="M15" s="110"/>
    </row>
    <row r="16" spans="1:13" ht="24.75" customHeight="1" x14ac:dyDescent="0.4">
      <c r="A16" s="356" t="s">
        <v>13</v>
      </c>
      <c r="B16" s="356"/>
      <c r="C16" s="23">
        <f>C14+C15</f>
        <v>0</v>
      </c>
      <c r="D16" s="23">
        <f>D14+D15</f>
        <v>1200000</v>
      </c>
      <c r="E16" s="23">
        <f>E14+E15</f>
        <v>16795000</v>
      </c>
      <c r="F16" s="23">
        <f>F14+F15</f>
        <v>22840000</v>
      </c>
      <c r="G16" s="23">
        <f>G14+G15</f>
        <v>40835000</v>
      </c>
      <c r="I16" s="111"/>
      <c r="J16" s="110"/>
      <c r="K16" s="110"/>
      <c r="L16" s="110"/>
      <c r="M16" s="110"/>
    </row>
    <row r="17" spans="1:13" ht="24.75" customHeight="1" x14ac:dyDescent="0.4">
      <c r="A17" s="356" t="s">
        <v>14</v>
      </c>
      <c r="B17" s="356"/>
      <c r="C17" s="124" t="e">
        <f>C14/C16</f>
        <v>#DIV/0!</v>
      </c>
      <c r="D17" s="124">
        <f t="shared" ref="D17:G17" si="0">D14/D16</f>
        <v>0.83333333333333337</v>
      </c>
      <c r="E17" s="124">
        <f t="shared" si="0"/>
        <v>0.65495683239059244</v>
      </c>
      <c r="F17" s="124">
        <f t="shared" si="0"/>
        <v>0.21891418563922943</v>
      </c>
      <c r="G17" s="260">
        <f t="shared" si="0"/>
        <v>0.41630953838618834</v>
      </c>
      <c r="I17" s="111"/>
      <c r="J17" s="110"/>
      <c r="K17" s="110"/>
      <c r="L17" s="110"/>
      <c r="M17" s="110"/>
    </row>
    <row r="18" spans="1:13" s="227" customFormat="1" ht="55.5" customHeight="1" x14ac:dyDescent="0.4">
      <c r="A18" s="352" t="s">
        <v>215</v>
      </c>
      <c r="B18" s="353"/>
      <c r="C18" s="353"/>
      <c r="D18" s="353"/>
      <c r="E18" s="353"/>
      <c r="F18" s="354"/>
      <c r="G18" s="226"/>
      <c r="I18" s="25"/>
      <c r="J18" s="228"/>
      <c r="K18" s="228"/>
      <c r="L18" s="228"/>
      <c r="M18" s="228"/>
    </row>
    <row r="19" spans="1:13" ht="20.100000000000001" customHeight="1" x14ac:dyDescent="0.4">
      <c r="A19" s="125"/>
      <c r="B19" s="126"/>
      <c r="C19" s="126"/>
      <c r="D19" s="127"/>
      <c r="E19" s="127"/>
      <c r="F19" s="127"/>
      <c r="G19" s="127"/>
      <c r="I19" s="111"/>
      <c r="J19" s="110"/>
      <c r="K19" s="110"/>
      <c r="L19" s="110"/>
      <c r="M19" s="110"/>
    </row>
    <row r="20" spans="1:13" ht="19.5" customHeight="1" x14ac:dyDescent="0.4">
      <c r="A20" s="128" t="s">
        <v>15</v>
      </c>
      <c r="B20" s="129"/>
      <c r="C20" s="129"/>
      <c r="D20" s="129"/>
      <c r="E20" s="129"/>
      <c r="F20" s="129"/>
      <c r="G20" s="129"/>
    </row>
    <row r="21" spans="1:13" ht="24.75" customHeight="1" x14ac:dyDescent="0.4">
      <c r="A21" s="130"/>
      <c r="B21" s="86" t="s">
        <v>16</v>
      </c>
      <c r="C21" s="131" t="s">
        <v>6</v>
      </c>
      <c r="D21" s="4" t="s">
        <v>7</v>
      </c>
      <c r="E21" s="4" t="s">
        <v>8</v>
      </c>
      <c r="F21" s="4" t="s">
        <v>9</v>
      </c>
      <c r="G21" s="21" t="s">
        <v>10</v>
      </c>
      <c r="H21" s="132" t="s">
        <v>17</v>
      </c>
      <c r="I21" s="111"/>
      <c r="J21" s="110"/>
      <c r="K21" s="110"/>
      <c r="L21" s="110"/>
      <c r="M21" s="110"/>
    </row>
    <row r="22" spans="1:13" ht="30" customHeight="1" x14ac:dyDescent="0.4">
      <c r="A22" s="133" t="s">
        <v>18</v>
      </c>
      <c r="B22" s="134">
        <f>G22/G14</f>
        <v>5.3999999999999999E-2</v>
      </c>
      <c r="C22" s="229">
        <f>⑥評価関連経費!E5</f>
        <v>0</v>
      </c>
      <c r="D22" s="347">
        <f>⑥評価関連経費!H5</f>
        <v>306000</v>
      </c>
      <c r="E22" s="347">
        <f>⑥評価関連経費!K5</f>
        <v>306000</v>
      </c>
      <c r="F22" s="347">
        <f>⑥評価関連経費!N5</f>
        <v>306000</v>
      </c>
      <c r="G22" s="135">
        <f>⑥評価関連経費!Q5</f>
        <v>918000</v>
      </c>
      <c r="H22" s="132" t="str">
        <f>IF(B22&gt;5%,"ERROR","")</f>
        <v>ERROR</v>
      </c>
      <c r="J22" s="136"/>
      <c r="K22" s="136"/>
      <c r="L22" s="136"/>
    </row>
    <row r="23" spans="1:13" ht="20.100000000000001" customHeight="1" x14ac:dyDescent="0.4">
      <c r="A23" s="137"/>
      <c r="B23" s="137"/>
      <c r="C23" s="137"/>
      <c r="D23" s="115"/>
      <c r="E23" s="115"/>
      <c r="F23" s="115"/>
      <c r="G23" s="115"/>
      <c r="H23" s="138"/>
      <c r="J23" s="139"/>
      <c r="K23" s="136"/>
    </row>
    <row r="24" spans="1:13" ht="19.5" customHeight="1" x14ac:dyDescent="0.4">
      <c r="A24" s="128" t="s">
        <v>214</v>
      </c>
      <c r="B24" s="129"/>
      <c r="C24" s="129"/>
      <c r="D24" s="129"/>
      <c r="E24" s="129"/>
      <c r="F24" s="129"/>
      <c r="G24" s="129"/>
      <c r="I24" s="111"/>
      <c r="J24" s="110"/>
      <c r="K24" s="110"/>
      <c r="L24" s="110"/>
      <c r="M24" s="110"/>
    </row>
    <row r="25" spans="1:13" ht="24.75" customHeight="1" x14ac:dyDescent="0.4">
      <c r="A25" s="355"/>
      <c r="B25" s="355"/>
      <c r="C25" s="15" t="s">
        <v>6</v>
      </c>
      <c r="D25" s="4" t="s">
        <v>7</v>
      </c>
      <c r="E25" s="4" t="s">
        <v>8</v>
      </c>
      <c r="F25" s="4" t="s">
        <v>9</v>
      </c>
      <c r="G25" s="140" t="s">
        <v>10</v>
      </c>
      <c r="I25" s="111"/>
      <c r="J25" s="110"/>
      <c r="K25" s="110"/>
      <c r="L25" s="110"/>
      <c r="M25" s="110"/>
    </row>
    <row r="26" spans="1:13" ht="30" customHeight="1" x14ac:dyDescent="0.4">
      <c r="A26" s="356" t="s">
        <v>19</v>
      </c>
      <c r="B26" s="356"/>
      <c r="C26" s="23">
        <f>C14+C22</f>
        <v>0</v>
      </c>
      <c r="D26" s="23">
        <f>D14+D22</f>
        <v>1306000</v>
      </c>
      <c r="E26" s="23">
        <f>E14+E22</f>
        <v>11306000</v>
      </c>
      <c r="F26" s="23">
        <f>F14+F22</f>
        <v>5306000</v>
      </c>
      <c r="G26" s="23">
        <f>G14+G22</f>
        <v>17918000</v>
      </c>
    </row>
    <row r="27" spans="1:13" x14ac:dyDescent="0.4">
      <c r="A27" s="358"/>
      <c r="B27" s="358"/>
      <c r="C27" s="358"/>
      <c r="D27" s="358"/>
      <c r="E27" s="358"/>
      <c r="F27" s="358"/>
      <c r="G27" s="358"/>
      <c r="H27" s="358"/>
    </row>
    <row r="28" spans="1:13" ht="19.5" customHeight="1" x14ac:dyDescent="0.4">
      <c r="A28" s="128" t="s">
        <v>217</v>
      </c>
      <c r="B28" s="129"/>
      <c r="C28" s="129"/>
      <c r="D28" s="129"/>
      <c r="E28" s="129"/>
      <c r="F28" s="129"/>
      <c r="G28" s="129"/>
      <c r="I28" s="111"/>
      <c r="J28" s="110"/>
      <c r="K28" s="110"/>
      <c r="L28" s="110"/>
      <c r="M28" s="110"/>
    </row>
    <row r="29" spans="1:13" ht="24.75" customHeight="1" x14ac:dyDescent="0.4">
      <c r="A29" s="355"/>
      <c r="B29" s="355"/>
      <c r="C29" s="15" t="s">
        <v>6</v>
      </c>
      <c r="D29" s="4" t="s">
        <v>7</v>
      </c>
      <c r="E29" s="4" t="s">
        <v>8</v>
      </c>
      <c r="F29" s="4" t="s">
        <v>9</v>
      </c>
      <c r="G29" s="140" t="s">
        <v>10</v>
      </c>
      <c r="I29" s="111"/>
      <c r="J29" s="110"/>
      <c r="K29" s="110"/>
      <c r="L29" s="110"/>
      <c r="M29" s="110"/>
    </row>
    <row r="30" spans="1:13" ht="30" customHeight="1" x14ac:dyDescent="0.4">
      <c r="A30" s="356" t="s">
        <v>218</v>
      </c>
      <c r="B30" s="356"/>
      <c r="C30" s="23">
        <f>C15+C26</f>
        <v>0</v>
      </c>
      <c r="D30" s="23">
        <f>D15+D26</f>
        <v>1506000</v>
      </c>
      <c r="E30" s="23">
        <f>E15+E26</f>
        <v>17101000</v>
      </c>
      <c r="F30" s="23">
        <f>F15+F26</f>
        <v>23146000</v>
      </c>
      <c r="G30" s="23">
        <f>G15+G26</f>
        <v>41753000</v>
      </c>
    </row>
    <row r="31" spans="1:13" x14ac:dyDescent="0.4">
      <c r="A31" s="141"/>
      <c r="B31" s="141"/>
      <c r="C31" s="141"/>
      <c r="D31" s="141"/>
      <c r="E31" s="141"/>
      <c r="F31" s="141"/>
      <c r="G31" s="141"/>
      <c r="H31" s="141"/>
    </row>
  </sheetData>
  <sheetProtection formatCells="0" formatColumns="0" formatRows="0" insertColumns="0" insertRows="0"/>
  <mergeCells count="19">
    <mergeCell ref="A3:G3"/>
    <mergeCell ref="A25:B25"/>
    <mergeCell ref="A27:H27"/>
    <mergeCell ref="B5:G5"/>
    <mergeCell ref="A26:B26"/>
    <mergeCell ref="A15:B15"/>
    <mergeCell ref="A14:B14"/>
    <mergeCell ref="A17:B17"/>
    <mergeCell ref="A16:B16"/>
    <mergeCell ref="A13:B13"/>
    <mergeCell ref="B6:G6"/>
    <mergeCell ref="B12:G12"/>
    <mergeCell ref="C11:G11"/>
    <mergeCell ref="C7:G7"/>
    <mergeCell ref="C9:G9"/>
    <mergeCell ref="A18:F18"/>
    <mergeCell ref="A29:B29"/>
    <mergeCell ref="A30:B30"/>
    <mergeCell ref="C10:G10"/>
  </mergeCells>
  <phoneticPr fontId="3"/>
  <dataValidations xWindow="353" yWindow="235" count="3">
    <dataValidation allowBlank="1" showInputMessage="1" showErrorMessage="1" prompt="事業計画に記載した申請事業名を記載してください。" sqref="B5:G5" xr:uid="{00000000-0002-0000-0000-000000000000}"/>
    <dataValidation allowBlank="1" showInputMessage="1" showErrorMessage="1" prompt="黄色セルは自動計算ですので、記載不要です。" sqref="C14:G16 C26:D26 G26 C30:D30 G30" xr:uid="{00000000-0002-0000-0000-000001000000}"/>
    <dataValidation type="list" allowBlank="1" showInputMessage="1" showErrorMessage="1" sqref="G18" xr:uid="{00000000-0002-0000-0000-000002000000}">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C23" sqref="C23"/>
    </sheetView>
  </sheetViews>
  <sheetFormatPr defaultColWidth="9" defaultRowHeight="18.75" x14ac:dyDescent="0.4"/>
  <cols>
    <col min="1" max="1" width="3.625" style="41" customWidth="1"/>
    <col min="2" max="3" width="20.625" style="41" customWidth="1"/>
    <col min="4" max="4" width="18.625" style="41" customWidth="1"/>
    <col min="5" max="5" width="21.625" style="41" customWidth="1"/>
    <col min="6" max="6" width="15" style="41" customWidth="1"/>
    <col min="7" max="16384" width="9" style="41"/>
  </cols>
  <sheetData>
    <row r="1" spans="1:6" ht="24" x14ac:dyDescent="0.4">
      <c r="A1" s="373" t="s">
        <v>79</v>
      </c>
      <c r="B1" s="373"/>
      <c r="C1" s="373"/>
      <c r="D1" s="373"/>
      <c r="E1" s="373"/>
    </row>
    <row r="2" spans="1:6" x14ac:dyDescent="0.4">
      <c r="A2" s="367" t="s">
        <v>20</v>
      </c>
      <c r="B2" s="367"/>
      <c r="C2" s="367"/>
      <c r="D2" s="367"/>
      <c r="E2" s="367"/>
    </row>
    <row r="3" spans="1:6" x14ac:dyDescent="0.4">
      <c r="A3" s="85" t="s">
        <v>21</v>
      </c>
      <c r="B3" s="1"/>
      <c r="C3" s="1"/>
      <c r="D3" s="1"/>
      <c r="E3" s="1"/>
    </row>
    <row r="4" spans="1:6" ht="18.75" customHeight="1" x14ac:dyDescent="0.4">
      <c r="A4" s="374" t="s">
        <v>22</v>
      </c>
      <c r="B4" s="374"/>
      <c r="C4" s="374"/>
      <c r="D4" s="374"/>
      <c r="E4" s="374"/>
    </row>
    <row r="5" spans="1:6" ht="75" x14ac:dyDescent="0.4">
      <c r="A5" s="368" t="s">
        <v>23</v>
      </c>
      <c r="B5" s="369"/>
      <c r="C5" s="87" t="s">
        <v>24</v>
      </c>
      <c r="D5" s="87" t="s">
        <v>25</v>
      </c>
      <c r="E5" s="87" t="s">
        <v>26</v>
      </c>
      <c r="F5" s="51" t="s">
        <v>17</v>
      </c>
    </row>
    <row r="6" spans="1:6" x14ac:dyDescent="0.4">
      <c r="A6" s="77"/>
      <c r="B6" s="78"/>
      <c r="C6" s="79"/>
      <c r="D6" s="80"/>
      <c r="E6" s="81"/>
    </row>
    <row r="7" spans="1:6" x14ac:dyDescent="0.4">
      <c r="A7" s="82"/>
      <c r="B7" s="83"/>
      <c r="C7" s="79"/>
      <c r="D7" s="80"/>
      <c r="E7" s="81"/>
    </row>
    <row r="8" spans="1:6" x14ac:dyDescent="0.4">
      <c r="A8" s="82"/>
      <c r="B8" s="83"/>
      <c r="C8" s="79"/>
      <c r="D8" s="80"/>
      <c r="E8" s="81"/>
    </row>
    <row r="9" spans="1:6" x14ac:dyDescent="0.4">
      <c r="A9" s="82"/>
      <c r="B9" s="83"/>
      <c r="C9" s="79"/>
      <c r="D9" s="80"/>
      <c r="E9" s="81"/>
    </row>
    <row r="10" spans="1:6" x14ac:dyDescent="0.4">
      <c r="A10" s="375" t="s">
        <v>27</v>
      </c>
      <c r="B10" s="376"/>
      <c r="C10" s="84">
        <f>SUM(C6:C9)</f>
        <v>0</v>
      </c>
      <c r="D10" s="377"/>
      <c r="E10" s="378"/>
      <c r="F10" s="51" t="str">
        <f>IF(C10=(③事業費!C8+③事業費!C9),"","③事業費と金額が異なります")</f>
        <v/>
      </c>
    </row>
    <row r="11" spans="1:6" ht="20.25" customHeight="1" x14ac:dyDescent="0.4">
      <c r="A11" s="52"/>
      <c r="B11" s="53" t="s">
        <v>230</v>
      </c>
      <c r="C11" s="299">
        <v>200000</v>
      </c>
      <c r="D11" s="80"/>
      <c r="E11" s="61"/>
    </row>
    <row r="12" spans="1:6" ht="20.25" customHeight="1" x14ac:dyDescent="0.4">
      <c r="A12" s="54"/>
      <c r="B12" s="55"/>
      <c r="C12" s="56"/>
      <c r="D12" s="80"/>
      <c r="E12" s="55"/>
    </row>
    <row r="13" spans="1:6" ht="20.25" customHeight="1" x14ac:dyDescent="0.4">
      <c r="A13" s="54"/>
      <c r="B13" s="55"/>
      <c r="C13" s="56"/>
      <c r="D13" s="80"/>
      <c r="E13" s="55"/>
    </row>
    <row r="14" spans="1:6" ht="20.25" customHeight="1" x14ac:dyDescent="0.4">
      <c r="A14" s="54"/>
      <c r="B14" s="55"/>
      <c r="C14" s="56"/>
      <c r="D14" s="80"/>
      <c r="E14" s="55"/>
    </row>
    <row r="15" spans="1:6" ht="20.25" customHeight="1" x14ac:dyDescent="0.4">
      <c r="A15" s="371" t="s">
        <v>28</v>
      </c>
      <c r="B15" s="372"/>
      <c r="C15" s="10">
        <f>SUM(C11:C14)</f>
        <v>200000</v>
      </c>
      <c r="D15" s="379"/>
      <c r="E15" s="380"/>
      <c r="F15" s="51" t="str">
        <f>IF(C15=(③事業費!D8+③事業費!D9),"","③事業費と金額が異なります")</f>
        <v/>
      </c>
    </row>
    <row r="16" spans="1:6" ht="20.25" customHeight="1" x14ac:dyDescent="0.4">
      <c r="A16" s="82"/>
      <c r="B16" s="53" t="s">
        <v>230</v>
      </c>
      <c r="C16" s="300">
        <v>2795000</v>
      </c>
      <c r="D16" s="80"/>
      <c r="E16" s="83"/>
    </row>
    <row r="17" spans="1:6" ht="20.25" customHeight="1" x14ac:dyDescent="0.4">
      <c r="A17" s="82"/>
      <c r="B17" s="55" t="s">
        <v>231</v>
      </c>
      <c r="C17" s="300">
        <v>1000000</v>
      </c>
      <c r="D17" s="80"/>
      <c r="E17" s="83"/>
    </row>
    <row r="18" spans="1:6" ht="20.25" customHeight="1" x14ac:dyDescent="0.4">
      <c r="A18" s="82"/>
      <c r="B18" s="83" t="s">
        <v>232</v>
      </c>
      <c r="C18" s="301">
        <v>2000000</v>
      </c>
      <c r="D18" s="80"/>
      <c r="E18" s="83"/>
    </row>
    <row r="19" spans="1:6" ht="20.100000000000001" customHeight="1" x14ac:dyDescent="0.4">
      <c r="A19" s="82"/>
      <c r="B19" s="83"/>
      <c r="C19" s="142"/>
      <c r="D19" s="80"/>
      <c r="E19" s="83"/>
    </row>
    <row r="20" spans="1:6" ht="20.25" customHeight="1" x14ac:dyDescent="0.4">
      <c r="A20" s="375" t="s">
        <v>29</v>
      </c>
      <c r="B20" s="375"/>
      <c r="C20" s="10">
        <f>SUM(C16:C19)</f>
        <v>5795000</v>
      </c>
      <c r="D20" s="377"/>
      <c r="E20" s="378"/>
      <c r="F20" s="51" t="str">
        <f>IF(C20=(③事業費!E8+③事業費!E9),"","③事業費と金額が異なります")</f>
        <v/>
      </c>
    </row>
    <row r="21" spans="1:6" ht="20.25" customHeight="1" x14ac:dyDescent="0.4">
      <c r="A21" s="77"/>
      <c r="B21" s="83" t="s">
        <v>230</v>
      </c>
      <c r="C21" s="301">
        <v>5000000</v>
      </c>
      <c r="D21" s="80"/>
      <c r="E21" s="83"/>
    </row>
    <row r="22" spans="1:6" ht="20.25" customHeight="1" x14ac:dyDescent="0.4">
      <c r="A22" s="82"/>
      <c r="B22" s="83" t="s">
        <v>232</v>
      </c>
      <c r="C22" s="301">
        <v>12840000</v>
      </c>
      <c r="D22" s="80"/>
      <c r="E22" s="83"/>
    </row>
    <row r="23" spans="1:6" ht="20.100000000000001" customHeight="1" x14ac:dyDescent="0.4">
      <c r="A23" s="82"/>
      <c r="B23" s="83"/>
      <c r="C23" s="301"/>
      <c r="D23" s="80"/>
      <c r="E23" s="83"/>
    </row>
    <row r="24" spans="1:6" ht="20.25" customHeight="1" x14ac:dyDescent="0.4">
      <c r="A24" s="82"/>
      <c r="B24" s="143"/>
      <c r="C24" s="142"/>
      <c r="D24" s="80"/>
      <c r="E24" s="83"/>
    </row>
    <row r="25" spans="1:6" ht="20.25" customHeight="1" x14ac:dyDescent="0.4">
      <c r="A25" s="375" t="s">
        <v>233</v>
      </c>
      <c r="B25" s="375"/>
      <c r="C25" s="10">
        <f>SUM(C21:C24)</f>
        <v>17840000</v>
      </c>
      <c r="D25" s="377"/>
      <c r="E25" s="378"/>
      <c r="F25" s="51" t="str">
        <f>IF(C25=(③事業費!F8+③事業費!F9),"","③事業費と金額が異なります")</f>
        <v/>
      </c>
    </row>
    <row r="26" spans="1:6" ht="20.25" customHeight="1" x14ac:dyDescent="0.4">
      <c r="A26" s="370" t="s">
        <v>30</v>
      </c>
      <c r="B26" s="370"/>
      <c r="C26" s="10">
        <f>C10+C15+C20+C25</f>
        <v>23835000</v>
      </c>
      <c r="D26" s="379"/>
      <c r="E26" s="380"/>
    </row>
    <row r="27" spans="1:6" ht="20.100000000000001" customHeight="1" x14ac:dyDescent="0.4"/>
    <row r="28" spans="1:6" ht="20.100000000000001" customHeight="1" x14ac:dyDescent="0.4">
      <c r="B28" s="50"/>
      <c r="C28" s="50"/>
      <c r="D28" s="50"/>
      <c r="E28" s="50"/>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2">
    <dataValidation allowBlank="1" showInputMessage="1" showErrorMessage="1" prompt="黄色セルは自動計算ですので、記載不要です。" sqref="C10 C15 C26" xr:uid="{00000000-0002-0000-0100-000000000000}"/>
    <dataValidation type="list" allowBlank="1" showInputMessage="1" showErrorMessage="1" sqref="D6:D9 D11:D14 D16:D19 D21:D24" xr:uid="{00000000-0002-0000-0100-000001000000}">
      <formula1>"A,B,C,D"</formula1>
    </dataValidation>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F10" sqref="F10"/>
    </sheetView>
  </sheetViews>
  <sheetFormatPr defaultColWidth="9" defaultRowHeight="18.75" x14ac:dyDescent="0.4"/>
  <cols>
    <col min="1" max="1" width="14" style="41" customWidth="1"/>
    <col min="2" max="2" width="15.125" style="41" customWidth="1"/>
    <col min="3" max="7" width="11.5" style="41" customWidth="1"/>
    <col min="8" max="9" width="10.5" style="41" bestFit="1" customWidth="1"/>
    <col min="10" max="10" width="6.75" style="41" customWidth="1"/>
    <col min="11" max="11" width="9.5" style="41" bestFit="1" customWidth="1"/>
    <col min="12" max="12" width="9" style="41"/>
    <col min="13" max="13" width="10.75" style="41" bestFit="1" customWidth="1"/>
    <col min="14" max="16384" width="9" style="41"/>
  </cols>
  <sheetData>
    <row r="1" spans="1:14" ht="24" x14ac:dyDescent="0.4">
      <c r="A1" s="373" t="s">
        <v>78</v>
      </c>
      <c r="B1" s="373"/>
      <c r="C1" s="373"/>
      <c r="D1" s="373"/>
      <c r="E1" s="373"/>
      <c r="F1" s="373"/>
      <c r="G1" s="373"/>
    </row>
    <row r="2" spans="1:14" ht="24" x14ac:dyDescent="0.4">
      <c r="A2" s="2" t="s">
        <v>31</v>
      </c>
      <c r="B2" s="26"/>
      <c r="C2" s="26"/>
    </row>
    <row r="3" spans="1:14" ht="15" customHeight="1" x14ac:dyDescent="0.4">
      <c r="A3" s="385" t="s">
        <v>20</v>
      </c>
      <c r="B3" s="385"/>
      <c r="C3" s="385"/>
      <c r="D3" s="385"/>
      <c r="E3" s="385"/>
      <c r="F3" s="1"/>
      <c r="G3" s="1"/>
    </row>
    <row r="4" spans="1:14" s="42" customFormat="1" ht="18" x14ac:dyDescent="0.4">
      <c r="A4" s="86"/>
      <c r="B4" s="86"/>
      <c r="C4" s="16" t="s">
        <v>7</v>
      </c>
      <c r="D4" s="17" t="s">
        <v>8</v>
      </c>
      <c r="E4" s="144" t="s">
        <v>9</v>
      </c>
      <c r="F4" s="144" t="s">
        <v>234</v>
      </c>
      <c r="G4" s="12" t="s">
        <v>10</v>
      </c>
      <c r="J4" s="25"/>
      <c r="K4" s="25"/>
      <c r="L4" s="25"/>
      <c r="M4" s="25"/>
      <c r="N4" s="25"/>
    </row>
    <row r="5" spans="1:14" ht="35.1" customHeight="1" x14ac:dyDescent="0.4">
      <c r="A5" s="145" t="s">
        <v>32</v>
      </c>
      <c r="B5" s="146" t="s">
        <v>33</v>
      </c>
      <c r="C5" s="303">
        <v>0</v>
      </c>
      <c r="D5" s="304">
        <v>850000</v>
      </c>
      <c r="E5" s="303">
        <v>9350000</v>
      </c>
      <c r="F5" s="303">
        <v>4250000</v>
      </c>
      <c r="G5" s="11">
        <f>SUM(C5:F5)</f>
        <v>14450000</v>
      </c>
      <c r="H5" s="43"/>
      <c r="I5" s="43"/>
      <c r="J5" s="43"/>
    </row>
    <row r="6" spans="1:14" x14ac:dyDescent="0.4">
      <c r="A6" s="147"/>
      <c r="B6" s="146" t="s">
        <v>34</v>
      </c>
      <c r="C6" s="305">
        <v>0</v>
      </c>
      <c r="D6" s="303">
        <v>150000</v>
      </c>
      <c r="E6" s="303">
        <v>1650000</v>
      </c>
      <c r="F6" s="303">
        <v>750000</v>
      </c>
      <c r="G6" s="11">
        <f>SUM(C6:F6)</f>
        <v>2550000</v>
      </c>
    </row>
    <row r="7" spans="1:14" x14ac:dyDescent="0.4">
      <c r="A7" s="148"/>
      <c r="B7" s="146" t="s">
        <v>35</v>
      </c>
      <c r="C7" s="13" t="e">
        <f>C6/(C5+C6)</f>
        <v>#DIV/0!</v>
      </c>
      <c r="D7" s="13">
        <f>D6/(D5+D6)</f>
        <v>0.15</v>
      </c>
      <c r="E7" s="13">
        <f>E6/(E5+E6)</f>
        <v>0.15</v>
      </c>
      <c r="F7" s="13">
        <f>F6/(F5+F6)</f>
        <v>0.15</v>
      </c>
      <c r="G7" s="13">
        <f>G6/(G5+G6)</f>
        <v>0.15</v>
      </c>
      <c r="M7" s="44"/>
    </row>
    <row r="8" spans="1:14" ht="35.1" customHeight="1" x14ac:dyDescent="0.4">
      <c r="A8" s="145" t="s">
        <v>36</v>
      </c>
      <c r="B8" s="146" t="s">
        <v>33</v>
      </c>
      <c r="C8" s="306">
        <v>0</v>
      </c>
      <c r="D8" s="307">
        <v>150000</v>
      </c>
      <c r="E8" s="307">
        <v>4785000</v>
      </c>
      <c r="F8" s="307">
        <v>16050000</v>
      </c>
      <c r="G8" s="11">
        <f>SUM(C8:F8)</f>
        <v>20985000</v>
      </c>
    </row>
    <row r="9" spans="1:14" x14ac:dyDescent="0.4">
      <c r="A9" s="147"/>
      <c r="B9" s="146" t="s">
        <v>34</v>
      </c>
      <c r="C9" s="306">
        <v>0</v>
      </c>
      <c r="D9" s="307">
        <v>50000</v>
      </c>
      <c r="E9" s="307">
        <v>1010000</v>
      </c>
      <c r="F9" s="307">
        <v>1790000</v>
      </c>
      <c r="G9" s="11">
        <f>SUM(C9:F9)</f>
        <v>2850000</v>
      </c>
      <c r="I9" s="44"/>
    </row>
    <row r="10" spans="1:14" x14ac:dyDescent="0.4">
      <c r="A10" s="148"/>
      <c r="B10" s="146" t="s">
        <v>35</v>
      </c>
      <c r="C10" s="5" t="e">
        <f>C9/(C8+C9)</f>
        <v>#DIV/0!</v>
      </c>
      <c r="D10" s="5">
        <f>D9/(D8+D9)</f>
        <v>0.25</v>
      </c>
      <c r="E10" s="5">
        <f>E9/(E8+E9)</f>
        <v>0.17428817946505609</v>
      </c>
      <c r="F10" s="5">
        <f>F9/(F8+F9)</f>
        <v>0.10033632286995516</v>
      </c>
      <c r="G10" s="5">
        <f>G9/(G8+G9)</f>
        <v>0.11957205789804909</v>
      </c>
      <c r="I10" s="44"/>
    </row>
    <row r="11" spans="1:14" s="45" customFormat="1" ht="66" customHeight="1" x14ac:dyDescent="0.4">
      <c r="A11" s="383" t="s">
        <v>225</v>
      </c>
      <c r="B11" s="384"/>
      <c r="C11" s="149"/>
      <c r="D11" s="149"/>
      <c r="E11" s="149"/>
      <c r="F11" s="149"/>
      <c r="G11" s="8" t="str">
        <f>IF(G7&gt;15%,"ERROR","")</f>
        <v/>
      </c>
      <c r="I11" s="46"/>
    </row>
    <row r="12" spans="1:14" ht="20.100000000000001" customHeight="1" x14ac:dyDescent="0.4">
      <c r="A12" s="150"/>
      <c r="B12" s="150"/>
      <c r="C12" s="150"/>
      <c r="D12" s="151"/>
      <c r="E12" s="151"/>
      <c r="F12" s="151"/>
      <c r="G12" s="151"/>
      <c r="I12" s="43"/>
    </row>
    <row r="13" spans="1:14" ht="15" customHeight="1" x14ac:dyDescent="0.4">
      <c r="A13" s="382" t="s">
        <v>37</v>
      </c>
      <c r="B13" s="382"/>
      <c r="C13" s="382"/>
      <c r="D13" s="382"/>
      <c r="E13" s="382"/>
      <c r="F13" s="382"/>
      <c r="G13" s="382"/>
      <c r="I13" s="44"/>
    </row>
    <row r="14" spans="1:14" s="47" customFormat="1" ht="20.100000000000001" customHeight="1" x14ac:dyDescent="0.4">
      <c r="A14" s="386"/>
      <c r="B14" s="386"/>
      <c r="C14" s="16" t="s">
        <v>7</v>
      </c>
      <c r="D14" s="17" t="s">
        <v>8</v>
      </c>
      <c r="E14" s="144" t="s">
        <v>9</v>
      </c>
      <c r="F14" s="144" t="s">
        <v>234</v>
      </c>
      <c r="G14" s="12" t="s">
        <v>10</v>
      </c>
    </row>
    <row r="15" spans="1:14" x14ac:dyDescent="0.4">
      <c r="A15" s="381" t="s">
        <v>38</v>
      </c>
      <c r="B15" s="381"/>
      <c r="C15" s="6">
        <f>C5+C8</f>
        <v>0</v>
      </c>
      <c r="D15" s="6">
        <f>D5+D8</f>
        <v>1000000</v>
      </c>
      <c r="E15" s="6">
        <f>E5+E8</f>
        <v>14135000</v>
      </c>
      <c r="F15" s="6">
        <f>F5+F8</f>
        <v>20300000</v>
      </c>
      <c r="G15" s="6">
        <f>G5+G8</f>
        <v>35435000</v>
      </c>
      <c r="I15" s="44"/>
    </row>
    <row r="16" spans="1:14" x14ac:dyDescent="0.4">
      <c r="A16" s="381" t="s">
        <v>39</v>
      </c>
      <c r="B16" s="381"/>
      <c r="C16" s="13" t="e">
        <f>C15/(C5+C6+C8+C9)</f>
        <v>#DIV/0!</v>
      </c>
      <c r="D16" s="13">
        <f>D15/(D5+D6+D8+D9)</f>
        <v>0.83333333333333337</v>
      </c>
      <c r="E16" s="13">
        <f t="shared" ref="E16:F16" si="0">E15/(E5+E6+E8+E9)</f>
        <v>0.84161952962191133</v>
      </c>
      <c r="F16" s="13">
        <f t="shared" si="0"/>
        <v>0.8887915936952715</v>
      </c>
      <c r="G16" s="13">
        <f>G15/(G5+G6+G8+G9)</f>
        <v>0.86776049957144608</v>
      </c>
      <c r="I16" s="44"/>
    </row>
    <row r="17" spans="1:9" x14ac:dyDescent="0.4">
      <c r="A17" s="48"/>
      <c r="B17" s="48"/>
      <c r="C17" s="48"/>
      <c r="D17" s="49"/>
      <c r="E17" s="49"/>
      <c r="F17" s="49"/>
      <c r="G17" s="49"/>
      <c r="I17" s="44"/>
    </row>
    <row r="19" spans="1:9" x14ac:dyDescent="0.4">
      <c r="B19" s="50"/>
      <c r="C19" s="50"/>
      <c r="D19" s="50"/>
      <c r="E19" s="5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20％までですので、超えない様ご注意ください。" sqref="G7" xr:uid="{00000000-0002-0000-0200-000001000000}"/>
    <dataValidation operator="greaterThan" allowBlank="1" showInputMessage="1" prompt="_x000a_" sqref="C7" xr:uid="{00000000-0002-0000-0200-000002000000}"/>
    <dataValidation allowBlank="1" showInputMessage="1" sqref="G10 C10" xr:uid="{00000000-0002-0000-0200-000003000000}"/>
  </dataValidations>
  <printOptions horizontalCentered="1"/>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8"/>
  <sheetViews>
    <sheetView view="pageBreakPreview" zoomScale="60" zoomScaleNormal="60" workbookViewId="0">
      <selection activeCell="D65" sqref="D65:K72"/>
    </sheetView>
  </sheetViews>
  <sheetFormatPr defaultColWidth="9" defaultRowHeight="18" x14ac:dyDescent="0.4"/>
  <cols>
    <col min="1" max="1" width="2" style="107" customWidth="1"/>
    <col min="2" max="2" width="18.25" style="107" customWidth="1"/>
    <col min="3" max="4" width="17.5" style="107" customWidth="1"/>
    <col min="5" max="5" width="13.125" style="107" customWidth="1"/>
    <col min="6" max="6" width="3.625" style="107" customWidth="1"/>
    <col min="7" max="8" width="13.125" style="107" customWidth="1"/>
    <col min="9" max="9" width="3.625" style="107" customWidth="1"/>
    <col min="10" max="11" width="13.125" style="107" customWidth="1"/>
    <col min="12" max="12" width="3.625" style="107" customWidth="1"/>
    <col min="13" max="14" width="13.125" style="107" customWidth="1"/>
    <col min="15" max="15" width="3.625" style="107" customWidth="1"/>
    <col min="16" max="16" width="13.125" style="107" customWidth="1"/>
    <col min="17" max="17" width="28.125" style="107" customWidth="1"/>
    <col min="18" max="18" width="23.125" style="107" customWidth="1"/>
    <col min="19" max="16384" width="9" style="107"/>
  </cols>
  <sheetData>
    <row r="1" spans="1:18" ht="30" x14ac:dyDescent="0.4">
      <c r="B1" s="237" t="s">
        <v>74</v>
      </c>
      <c r="C1" s="121"/>
      <c r="D1" s="121"/>
      <c r="E1" s="152"/>
      <c r="F1" s="153"/>
      <c r="G1" s="153"/>
      <c r="H1" s="154"/>
      <c r="I1" s="109"/>
      <c r="J1" s="154"/>
      <c r="K1" s="110"/>
      <c r="L1" s="110"/>
      <c r="M1" s="111"/>
      <c r="N1" s="110"/>
    </row>
    <row r="2" spans="1:18" ht="21" customHeight="1" x14ac:dyDescent="0.4">
      <c r="B2" s="155"/>
      <c r="C2" s="121"/>
      <c r="D2" s="121"/>
      <c r="E2" s="152"/>
      <c r="F2" s="153"/>
      <c r="G2" s="153"/>
      <c r="H2" s="154"/>
      <c r="I2" s="109"/>
      <c r="J2" s="154"/>
      <c r="K2" s="110"/>
      <c r="L2" s="110"/>
      <c r="M2" s="111"/>
      <c r="N2" s="110"/>
    </row>
    <row r="3" spans="1:18" s="156" customFormat="1" ht="29.25" customHeight="1" x14ac:dyDescent="0.4">
      <c r="B3" s="157" t="s">
        <v>40</v>
      </c>
      <c r="C3" s="157"/>
      <c r="D3" s="157"/>
      <c r="E3" s="157"/>
      <c r="F3" s="158"/>
      <c r="G3" s="157"/>
      <c r="H3" s="157"/>
      <c r="I3" s="157"/>
      <c r="J3" s="159"/>
      <c r="K3" s="157"/>
      <c r="L3" s="157"/>
      <c r="M3" s="157"/>
      <c r="N3" s="157"/>
      <c r="O3" s="157"/>
      <c r="P3" s="157"/>
      <c r="Q3" s="157"/>
    </row>
    <row r="4" spans="1:18" ht="54.75" customHeight="1" x14ac:dyDescent="0.4">
      <c r="B4" s="412"/>
      <c r="C4" s="412"/>
      <c r="D4" s="412"/>
      <c r="E4" s="392" t="s">
        <v>7</v>
      </c>
      <c r="F4" s="392"/>
      <c r="G4" s="392"/>
      <c r="H4" s="392" t="s">
        <v>8</v>
      </c>
      <c r="I4" s="392"/>
      <c r="J4" s="392"/>
      <c r="K4" s="392" t="s">
        <v>9</v>
      </c>
      <c r="L4" s="392"/>
      <c r="M4" s="392"/>
      <c r="N4" s="392" t="s">
        <v>234</v>
      </c>
      <c r="O4" s="392"/>
      <c r="P4" s="392"/>
      <c r="Q4" s="234" t="s">
        <v>41</v>
      </c>
      <c r="R4" s="252" t="s">
        <v>17</v>
      </c>
    </row>
    <row r="5" spans="1:18" ht="25.5" x14ac:dyDescent="0.4">
      <c r="B5" s="421" t="s">
        <v>34</v>
      </c>
      <c r="C5" s="421"/>
      <c r="D5" s="421"/>
      <c r="E5" s="414">
        <f>C26</f>
        <v>0</v>
      </c>
      <c r="F5" s="415"/>
      <c r="G5" s="415"/>
      <c r="H5" s="393">
        <f>C41</f>
        <v>200000</v>
      </c>
      <c r="I5" s="393"/>
      <c r="J5" s="393"/>
      <c r="K5" s="393">
        <f>C59</f>
        <v>2660000</v>
      </c>
      <c r="L5" s="393"/>
      <c r="M5" s="393"/>
      <c r="N5" s="393">
        <f>C74</f>
        <v>2540000</v>
      </c>
      <c r="O5" s="393"/>
      <c r="P5" s="393"/>
      <c r="Q5" s="235">
        <f>SUM(E5:P5)</f>
        <v>5400000</v>
      </c>
      <c r="R5" s="253" t="str">
        <f>IF(Q5=(③事業費!G6+③事業費!G9),"","③事業費と金額が異なります")</f>
        <v/>
      </c>
    </row>
    <row r="6" spans="1:18" ht="25.5" x14ac:dyDescent="0.4">
      <c r="B6" s="406" t="s">
        <v>58</v>
      </c>
      <c r="C6" s="407"/>
      <c r="D6" s="408"/>
      <c r="E6" s="418">
        <f>ROUND(SUM(C13:C15),0)</f>
        <v>0</v>
      </c>
      <c r="F6" s="419"/>
      <c r="G6" s="420"/>
      <c r="H6" s="418">
        <f>ROUND(SUM(C28:C30),0)</f>
        <v>0</v>
      </c>
      <c r="I6" s="419"/>
      <c r="J6" s="420"/>
      <c r="K6" s="418">
        <f>ROUND(SUM(C43:C45),0)</f>
        <v>2400000</v>
      </c>
      <c r="L6" s="419"/>
      <c r="M6" s="420"/>
      <c r="N6" s="418">
        <f>ROUND(SUM(C61:C63),0)</f>
        <v>2400000</v>
      </c>
      <c r="O6" s="419"/>
      <c r="P6" s="420"/>
      <c r="Q6" s="9">
        <f>SUM(E6:P6)</f>
        <v>4800000</v>
      </c>
      <c r="R6" s="115"/>
    </row>
    <row r="7" spans="1:18" ht="25.5" x14ac:dyDescent="0.4">
      <c r="B7" s="406" t="s">
        <v>71</v>
      </c>
      <c r="C7" s="407"/>
      <c r="D7" s="408"/>
      <c r="E7" s="422">
        <f>ROUND(SUM(C17:C25),0)</f>
        <v>0</v>
      </c>
      <c r="F7" s="422"/>
      <c r="G7" s="422"/>
      <c r="H7" s="422">
        <f>ROUND(SUM(C32:C40),0)</f>
        <v>200000</v>
      </c>
      <c r="I7" s="422"/>
      <c r="J7" s="422"/>
      <c r="K7" s="422">
        <f>ROUND(SUM(C47:C55),0)</f>
        <v>200000</v>
      </c>
      <c r="L7" s="422"/>
      <c r="M7" s="422"/>
      <c r="N7" s="422">
        <f>ROUND(SUM(C65:C73),0)</f>
        <v>140000</v>
      </c>
      <c r="O7" s="422"/>
      <c r="P7" s="422"/>
      <c r="Q7" s="9">
        <f>SUM(E7:P7)</f>
        <v>540000</v>
      </c>
      <c r="R7" s="115"/>
    </row>
    <row r="8" spans="1:18" x14ac:dyDescent="0.4">
      <c r="B8" s="160"/>
      <c r="C8" s="160"/>
      <c r="D8" s="161"/>
      <c r="E8" s="161"/>
      <c r="F8" s="161"/>
      <c r="H8" s="161"/>
      <c r="I8" s="161"/>
      <c r="J8" s="139"/>
    </row>
    <row r="9" spans="1:18" ht="24" customHeight="1" x14ac:dyDescent="0.4">
      <c r="A9" s="129"/>
      <c r="B9" s="233" t="s">
        <v>42</v>
      </c>
      <c r="C9" s="162"/>
      <c r="D9" s="162"/>
      <c r="E9" s="163"/>
      <c r="F9" s="164"/>
      <c r="G9" s="164"/>
      <c r="H9" s="165"/>
      <c r="I9" s="166"/>
      <c r="J9" s="165"/>
      <c r="K9" s="167"/>
      <c r="L9" s="167"/>
      <c r="M9" s="168"/>
      <c r="N9" s="167"/>
      <c r="O9" s="129"/>
      <c r="P9" s="129"/>
      <c r="Q9" s="129"/>
    </row>
    <row r="10" spans="1:18" ht="24" x14ac:dyDescent="0.4">
      <c r="A10" s="413" t="s">
        <v>77</v>
      </c>
      <c r="B10" s="413"/>
      <c r="C10" s="416" t="s">
        <v>44</v>
      </c>
      <c r="D10" s="413" t="s">
        <v>45</v>
      </c>
      <c r="E10" s="413"/>
      <c r="F10" s="413"/>
      <c r="G10" s="413"/>
      <c r="H10" s="413"/>
      <c r="I10" s="413"/>
      <c r="J10" s="413"/>
      <c r="K10" s="413"/>
      <c r="L10" s="413"/>
      <c r="M10" s="413"/>
      <c r="N10" s="413"/>
      <c r="O10" s="413"/>
      <c r="P10" s="413"/>
      <c r="Q10" s="413"/>
    </row>
    <row r="11" spans="1:18" ht="24" x14ac:dyDescent="0.4">
      <c r="A11" s="413"/>
      <c r="B11" s="413"/>
      <c r="C11" s="417"/>
      <c r="D11" s="14" t="s">
        <v>46</v>
      </c>
      <c r="E11" s="65" t="s">
        <v>47</v>
      </c>
      <c r="F11" s="20" t="s">
        <v>48</v>
      </c>
      <c r="G11" s="65" t="s">
        <v>49</v>
      </c>
      <c r="H11" s="65" t="s">
        <v>50</v>
      </c>
      <c r="I11" s="20" t="s">
        <v>48</v>
      </c>
      <c r="J11" s="65" t="s">
        <v>49</v>
      </c>
      <c r="K11" s="65" t="s">
        <v>50</v>
      </c>
      <c r="L11" s="65" t="s">
        <v>51</v>
      </c>
      <c r="M11" s="66" t="s">
        <v>52</v>
      </c>
      <c r="N11" s="423" t="s">
        <v>75</v>
      </c>
      <c r="O11" s="424"/>
      <c r="P11" s="424"/>
      <c r="Q11" s="425"/>
    </row>
    <row r="12" spans="1:18" ht="20.100000000000001" customHeight="1" x14ac:dyDescent="0.4">
      <c r="A12" s="423"/>
      <c r="B12" s="399" t="s">
        <v>63</v>
      </c>
      <c r="C12" s="400"/>
      <c r="D12" s="400"/>
      <c r="E12" s="400"/>
      <c r="F12" s="400"/>
      <c r="G12" s="400"/>
      <c r="H12" s="400"/>
      <c r="I12" s="400"/>
      <c r="J12" s="400"/>
      <c r="K12" s="400"/>
      <c r="L12" s="400"/>
      <c r="M12" s="400"/>
      <c r="N12" s="400"/>
      <c r="O12" s="400"/>
      <c r="P12" s="400"/>
      <c r="Q12" s="401"/>
    </row>
    <row r="13" spans="1:18" ht="20.100000000000001" customHeight="1" x14ac:dyDescent="0.4">
      <c r="A13" s="426"/>
      <c r="B13" s="37"/>
      <c r="C13" s="241" t="str">
        <f>IF(SUM(M13:M15)=0,"",SUM(M13:M15))</f>
        <v/>
      </c>
      <c r="D13" s="68"/>
      <c r="E13" s="38"/>
      <c r="F13" s="169" t="str">
        <f>IF(E13="","","X")</f>
        <v/>
      </c>
      <c r="G13" s="57"/>
      <c r="H13" s="39"/>
      <c r="I13" s="169" t="str">
        <f>IF(G13="","","X")</f>
        <v/>
      </c>
      <c r="J13" s="57"/>
      <c r="K13" s="39"/>
      <c r="L13" s="169" t="str">
        <f t="shared" ref="L13:L15" si="0">IF(J13="","","=")</f>
        <v/>
      </c>
      <c r="M13" s="243" t="str">
        <f>IF(E13*IF(G13="",1,G13)*IF(J13="",1,J13)=0,"",E13*IF(G13="",1,G13)*IF(J13="",1,J13))</f>
        <v/>
      </c>
      <c r="N13" s="404"/>
      <c r="O13" s="404"/>
      <c r="P13" s="404"/>
      <c r="Q13" s="405"/>
    </row>
    <row r="14" spans="1:18" ht="20.100000000000001" customHeight="1" x14ac:dyDescent="0.4">
      <c r="A14" s="426"/>
      <c r="B14" s="170"/>
      <c r="C14" s="241"/>
      <c r="D14" s="68"/>
      <c r="E14" s="38"/>
      <c r="F14" s="169" t="str">
        <f>IF(E14="","","X")</f>
        <v/>
      </c>
      <c r="G14" s="57"/>
      <c r="H14" s="39"/>
      <c r="I14" s="169" t="str">
        <f>IF(G14="","","X")</f>
        <v/>
      </c>
      <c r="J14" s="57"/>
      <c r="K14" s="39"/>
      <c r="L14" s="169" t="str">
        <f t="shared" si="0"/>
        <v/>
      </c>
      <c r="M14" s="243" t="str">
        <f t="shared" ref="M14:M15" si="1">IF(E14*IF(G14="",1,G14)*IF(J14="",1,J14)=0,"",E14*IF(G14="",1,G14)*IF(J14="",1,J14))</f>
        <v/>
      </c>
      <c r="N14" s="404"/>
      <c r="O14" s="404"/>
      <c r="P14" s="404"/>
      <c r="Q14" s="405"/>
    </row>
    <row r="15" spans="1:18" ht="20.100000000000001" customHeight="1" x14ac:dyDescent="0.4">
      <c r="A15" s="426"/>
      <c r="B15" s="170"/>
      <c r="C15" s="242"/>
      <c r="D15" s="68"/>
      <c r="E15" s="38"/>
      <c r="F15" s="169" t="str">
        <f>IF(E15="","","X")</f>
        <v/>
      </c>
      <c r="G15" s="57"/>
      <c r="H15" s="39"/>
      <c r="I15" s="169" t="str">
        <f>IF(G15="","","X")</f>
        <v/>
      </c>
      <c r="J15" s="57"/>
      <c r="K15" s="39"/>
      <c r="L15" s="169" t="str">
        <f t="shared" si="0"/>
        <v/>
      </c>
      <c r="M15" s="243" t="str">
        <f t="shared" si="1"/>
        <v/>
      </c>
      <c r="N15" s="404"/>
      <c r="O15" s="404"/>
      <c r="P15" s="404"/>
      <c r="Q15" s="405"/>
    </row>
    <row r="16" spans="1:18" ht="20.100000000000001" customHeight="1" x14ac:dyDescent="0.4">
      <c r="A16" s="426"/>
      <c r="B16" s="389" t="s">
        <v>72</v>
      </c>
      <c r="C16" s="390"/>
      <c r="D16" s="390"/>
      <c r="E16" s="390"/>
      <c r="F16" s="390"/>
      <c r="G16" s="390"/>
      <c r="H16" s="390"/>
      <c r="I16" s="390"/>
      <c r="J16" s="390"/>
      <c r="K16" s="390"/>
      <c r="L16" s="390"/>
      <c r="M16" s="390"/>
      <c r="N16" s="390"/>
      <c r="O16" s="390"/>
      <c r="P16" s="390"/>
      <c r="Q16" s="391"/>
    </row>
    <row r="17" spans="1:17" ht="21.75" customHeight="1" x14ac:dyDescent="0.4">
      <c r="A17" s="426"/>
      <c r="B17" s="36"/>
      <c r="C17" s="244" t="str">
        <f>IF(SUM(M17:M19)=0,"",SUM(M17:M19))</f>
        <v/>
      </c>
      <c r="D17" s="62"/>
      <c r="E17" s="34"/>
      <c r="F17" s="171" t="str">
        <f>IF(E17="","","X")</f>
        <v/>
      </c>
      <c r="G17" s="28"/>
      <c r="H17" s="29"/>
      <c r="I17" s="171" t="str">
        <f>IF(G17="","","X")</f>
        <v/>
      </c>
      <c r="J17" s="28"/>
      <c r="K17" s="29"/>
      <c r="L17" s="171" t="str">
        <f>IF(J17="","","=")</f>
        <v/>
      </c>
      <c r="M17" s="248" t="str">
        <f>IF(E17*IF(G17="",1,G17)*IF(J17="",1,J17)=0,"",E17*IF(G17="",1,G17)*IF(J17="",1,J17))</f>
        <v/>
      </c>
      <c r="N17" s="410"/>
      <c r="O17" s="410"/>
      <c r="P17" s="410"/>
      <c r="Q17" s="411"/>
    </row>
    <row r="18" spans="1:17" ht="21.75" customHeight="1" x14ac:dyDescent="0.4">
      <c r="A18" s="426"/>
      <c r="B18" s="170"/>
      <c r="C18" s="245"/>
      <c r="D18" s="63"/>
      <c r="E18" s="40"/>
      <c r="F18" s="169" t="str">
        <f t="shared" ref="F18:F40" si="2">IF(E18="","","X")</f>
        <v/>
      </c>
      <c r="G18" s="40"/>
      <c r="H18" s="31"/>
      <c r="I18" s="169" t="str">
        <f t="shared" ref="I18:I40" si="3">IF(G18="","","X")</f>
        <v/>
      </c>
      <c r="J18" s="40"/>
      <c r="K18" s="31"/>
      <c r="L18" s="169" t="str">
        <f t="shared" ref="L18:L70" si="4">IF(J18="","","=")</f>
        <v/>
      </c>
      <c r="M18" s="243" t="str">
        <f t="shared" ref="M18:M70" si="5">IF(E18*IF(G18="",1,G18)*IF(J18="",1,J18)=0,"",E18*IF(G18="",1,G18)*IF(J18="",1,J18))</f>
        <v/>
      </c>
      <c r="N18" s="387"/>
      <c r="O18" s="387"/>
      <c r="P18" s="387"/>
      <c r="Q18" s="388"/>
    </row>
    <row r="19" spans="1:17" ht="21.75" customHeight="1" x14ac:dyDescent="0.4">
      <c r="A19" s="426"/>
      <c r="B19" s="170"/>
      <c r="C19" s="246"/>
      <c r="D19" s="63"/>
      <c r="E19" s="35"/>
      <c r="F19" s="172" t="str">
        <f t="shared" si="2"/>
        <v/>
      </c>
      <c r="G19" s="40"/>
      <c r="H19" s="31"/>
      <c r="I19" s="169" t="str">
        <f t="shared" si="3"/>
        <v/>
      </c>
      <c r="J19" s="40"/>
      <c r="K19" s="31"/>
      <c r="L19" s="169" t="str">
        <f t="shared" si="4"/>
        <v/>
      </c>
      <c r="M19" s="243" t="str">
        <f t="shared" si="5"/>
        <v/>
      </c>
      <c r="N19" s="394"/>
      <c r="O19" s="394"/>
      <c r="P19" s="394"/>
      <c r="Q19" s="395"/>
    </row>
    <row r="20" spans="1:17" ht="21.75" customHeight="1" x14ac:dyDescent="0.4">
      <c r="A20" s="426"/>
      <c r="B20" s="33"/>
      <c r="C20" s="244" t="str">
        <f>IF(SUM(M20:M22)=0,"",SUM(M20:M22))</f>
        <v/>
      </c>
      <c r="D20" s="62"/>
      <c r="E20" s="30"/>
      <c r="F20" s="171" t="str">
        <f t="shared" si="2"/>
        <v/>
      </c>
      <c r="G20" s="28"/>
      <c r="H20" s="29"/>
      <c r="I20" s="171" t="str">
        <f t="shared" si="3"/>
        <v/>
      </c>
      <c r="J20" s="28"/>
      <c r="K20" s="29"/>
      <c r="L20" s="171" t="str">
        <f t="shared" si="4"/>
        <v/>
      </c>
      <c r="M20" s="248" t="str">
        <f t="shared" si="5"/>
        <v/>
      </c>
      <c r="N20" s="387"/>
      <c r="O20" s="387"/>
      <c r="P20" s="387"/>
      <c r="Q20" s="388"/>
    </row>
    <row r="21" spans="1:17" ht="21.75" customHeight="1" x14ac:dyDescent="0.4">
      <c r="A21" s="426"/>
      <c r="B21" s="170"/>
      <c r="C21" s="245"/>
      <c r="D21" s="63"/>
      <c r="E21" s="40"/>
      <c r="F21" s="169" t="str">
        <f t="shared" si="2"/>
        <v/>
      </c>
      <c r="G21" s="40"/>
      <c r="H21" s="31"/>
      <c r="I21" s="169" t="str">
        <f t="shared" si="3"/>
        <v/>
      </c>
      <c r="J21" s="40"/>
      <c r="K21" s="31"/>
      <c r="L21" s="169" t="str">
        <f t="shared" si="4"/>
        <v/>
      </c>
      <c r="M21" s="243" t="str">
        <f t="shared" si="5"/>
        <v/>
      </c>
      <c r="N21" s="387"/>
      <c r="O21" s="387"/>
      <c r="P21" s="387"/>
      <c r="Q21" s="388"/>
    </row>
    <row r="22" spans="1:17" ht="21.75" customHeight="1" x14ac:dyDescent="0.4">
      <c r="A22" s="426"/>
      <c r="B22" s="170"/>
      <c r="C22" s="246"/>
      <c r="D22" s="64"/>
      <c r="E22" s="35"/>
      <c r="F22" s="172" t="str">
        <f t="shared" si="2"/>
        <v/>
      </c>
      <c r="G22" s="40"/>
      <c r="H22" s="31"/>
      <c r="I22" s="169" t="str">
        <f t="shared" si="3"/>
        <v/>
      </c>
      <c r="J22" s="40"/>
      <c r="K22" s="31"/>
      <c r="L22" s="169" t="str">
        <f t="shared" si="4"/>
        <v/>
      </c>
      <c r="M22" s="243" t="str">
        <f t="shared" si="5"/>
        <v/>
      </c>
      <c r="N22" s="394"/>
      <c r="O22" s="394"/>
      <c r="P22" s="394"/>
      <c r="Q22" s="395"/>
    </row>
    <row r="23" spans="1:17" ht="21.75" customHeight="1" x14ac:dyDescent="0.4">
      <c r="A23" s="426"/>
      <c r="B23" s="33"/>
      <c r="C23" s="244" t="str">
        <f>IF(SUM(M23:M25)=0,"",SUM(M23:M25))</f>
        <v/>
      </c>
      <c r="D23" s="63"/>
      <c r="E23" s="30"/>
      <c r="F23" s="169" t="str">
        <f t="shared" si="2"/>
        <v/>
      </c>
      <c r="G23" s="28"/>
      <c r="H23" s="29"/>
      <c r="I23" s="171" t="str">
        <f t="shared" si="3"/>
        <v/>
      </c>
      <c r="J23" s="28"/>
      <c r="K23" s="29"/>
      <c r="L23" s="171" t="str">
        <f t="shared" si="4"/>
        <v/>
      </c>
      <c r="M23" s="248" t="str">
        <f t="shared" si="5"/>
        <v/>
      </c>
      <c r="N23" s="387"/>
      <c r="O23" s="387"/>
      <c r="P23" s="387"/>
      <c r="Q23" s="388"/>
    </row>
    <row r="24" spans="1:17" ht="21.75" customHeight="1" x14ac:dyDescent="0.4">
      <c r="A24" s="426"/>
      <c r="B24" s="170"/>
      <c r="C24" s="246"/>
      <c r="D24" s="63"/>
      <c r="E24" s="30"/>
      <c r="F24" s="169" t="str">
        <f t="shared" si="2"/>
        <v/>
      </c>
      <c r="G24" s="40"/>
      <c r="H24" s="31"/>
      <c r="I24" s="169" t="str">
        <f t="shared" si="3"/>
        <v/>
      </c>
      <c r="J24" s="40"/>
      <c r="K24" s="31"/>
      <c r="L24" s="169" t="str">
        <f t="shared" si="4"/>
        <v/>
      </c>
      <c r="M24" s="243" t="str">
        <f t="shared" si="5"/>
        <v/>
      </c>
      <c r="N24" s="387"/>
      <c r="O24" s="387"/>
      <c r="P24" s="387"/>
      <c r="Q24" s="388"/>
    </row>
    <row r="25" spans="1:17" ht="21.75" customHeight="1" x14ac:dyDescent="0.4">
      <c r="A25" s="426"/>
      <c r="B25" s="173"/>
      <c r="C25" s="247"/>
      <c r="D25" s="63"/>
      <c r="E25" s="30"/>
      <c r="F25" s="169" t="str">
        <f t="shared" si="2"/>
        <v/>
      </c>
      <c r="G25" s="40"/>
      <c r="H25" s="31"/>
      <c r="I25" s="169" t="str">
        <f t="shared" si="3"/>
        <v/>
      </c>
      <c r="J25" s="40"/>
      <c r="K25" s="31"/>
      <c r="L25" s="169" t="str">
        <f t="shared" si="4"/>
        <v/>
      </c>
      <c r="M25" s="243" t="str">
        <f t="shared" si="5"/>
        <v/>
      </c>
      <c r="N25" s="387"/>
      <c r="O25" s="387"/>
      <c r="P25" s="387"/>
      <c r="Q25" s="388"/>
    </row>
    <row r="26" spans="1:17" ht="21.75" customHeight="1" x14ac:dyDescent="0.4">
      <c r="A26" s="427"/>
      <c r="B26" s="174" t="s">
        <v>27</v>
      </c>
      <c r="C26" s="18">
        <f>SUM(C13:C25)</f>
        <v>0</v>
      </c>
      <c r="D26" s="396"/>
      <c r="E26" s="397"/>
      <c r="F26" s="397"/>
      <c r="G26" s="397"/>
      <c r="H26" s="397"/>
      <c r="I26" s="397"/>
      <c r="J26" s="397"/>
      <c r="K26" s="397"/>
      <c r="L26" s="397"/>
      <c r="M26" s="397"/>
      <c r="N26" s="397"/>
      <c r="O26" s="397"/>
      <c r="P26" s="397"/>
      <c r="Q26" s="398"/>
    </row>
    <row r="27" spans="1:17" ht="21.75" customHeight="1" x14ac:dyDescent="0.4">
      <c r="A27" s="175"/>
      <c r="B27" s="399" t="s">
        <v>63</v>
      </c>
      <c r="C27" s="400"/>
      <c r="D27" s="400"/>
      <c r="E27" s="400"/>
      <c r="F27" s="400"/>
      <c r="G27" s="400"/>
      <c r="H27" s="400"/>
      <c r="I27" s="400"/>
      <c r="J27" s="400"/>
      <c r="K27" s="400"/>
      <c r="L27" s="400"/>
      <c r="M27" s="400"/>
      <c r="N27" s="400"/>
      <c r="O27" s="400"/>
      <c r="P27" s="400"/>
      <c r="Q27" s="401"/>
    </row>
    <row r="28" spans="1:17" ht="21.75" customHeight="1" x14ac:dyDescent="0.4">
      <c r="A28" s="175"/>
      <c r="B28" s="37"/>
      <c r="C28" s="249" t="str">
        <f>IF(SUM(M28:M30)=0,"",SUM(M28:M30))</f>
        <v/>
      </c>
      <c r="D28" s="231"/>
      <c r="E28" s="230"/>
      <c r="F28" s="169" t="str">
        <f>IF(E28="","","X")</f>
        <v/>
      </c>
      <c r="G28" s="302"/>
      <c r="H28" s="39"/>
      <c r="I28" s="169" t="str">
        <f>IF(G28="","","X")</f>
        <v/>
      </c>
      <c r="J28" s="57"/>
      <c r="K28" s="39"/>
      <c r="L28" s="169" t="str">
        <f t="shared" ref="L28:L30" si="6">IF(J28="","","=")</f>
        <v/>
      </c>
      <c r="M28" s="243" t="str">
        <f>IF(E28*IF(G28="",1,G28)*IF(J28="",1,J28)=0,"",E28*IF(G28="",1,G28)*IF(J28="",1,J28))</f>
        <v/>
      </c>
      <c r="N28" s="404"/>
      <c r="O28" s="404"/>
      <c r="P28" s="404"/>
      <c r="Q28" s="405"/>
    </row>
    <row r="29" spans="1:17" ht="21.75" customHeight="1" x14ac:dyDescent="0.4">
      <c r="A29" s="175"/>
      <c r="B29" s="170"/>
      <c r="C29" s="249"/>
      <c r="D29" s="231"/>
      <c r="E29" s="88"/>
      <c r="F29" s="169" t="str">
        <f>IF(E29="","","X")</f>
        <v/>
      </c>
      <c r="G29" s="57"/>
      <c r="H29" s="39"/>
      <c r="I29" s="169" t="str">
        <f>IF(G29="","","X")</f>
        <v/>
      </c>
      <c r="J29" s="57"/>
      <c r="K29" s="39"/>
      <c r="L29" s="169" t="str">
        <f t="shared" si="6"/>
        <v/>
      </c>
      <c r="M29" s="243" t="str">
        <f>IF(E29*IF(G29="",1,G29)*IF(J29="",1,J29)=0,"",E29*IF(G29="",1,G29)*IF(J29="",1,J29))</f>
        <v/>
      </c>
      <c r="N29" s="404"/>
      <c r="O29" s="404"/>
      <c r="P29" s="404"/>
      <c r="Q29" s="405"/>
    </row>
    <row r="30" spans="1:17" ht="21.75" customHeight="1" x14ac:dyDescent="0.4">
      <c r="A30" s="175"/>
      <c r="B30" s="170"/>
      <c r="C30" s="250"/>
      <c r="D30" s="232"/>
      <c r="E30" s="230"/>
      <c r="F30" s="169" t="str">
        <f>IF(E30="","","X")</f>
        <v/>
      </c>
      <c r="G30" s="57"/>
      <c r="H30" s="39"/>
      <c r="I30" s="169" t="str">
        <f>IF(G30="","","X")</f>
        <v/>
      </c>
      <c r="J30" s="57"/>
      <c r="K30" s="39"/>
      <c r="L30" s="169" t="str">
        <f t="shared" si="6"/>
        <v/>
      </c>
      <c r="M30" s="243" t="str">
        <f t="shared" ref="M30" si="7">IF(E30*IF(G30="",1,G30)*IF(J30="",1,J30)=0,"",E30*IF(G30="",1,G30)*IF(J30="",1,J30))</f>
        <v/>
      </c>
      <c r="N30" s="404"/>
      <c r="O30" s="404"/>
      <c r="P30" s="404"/>
      <c r="Q30" s="405"/>
    </row>
    <row r="31" spans="1:17" ht="21.75" customHeight="1" x14ac:dyDescent="0.4">
      <c r="A31" s="176"/>
      <c r="B31" s="389" t="s">
        <v>72</v>
      </c>
      <c r="C31" s="390"/>
      <c r="D31" s="390"/>
      <c r="E31" s="390"/>
      <c r="F31" s="390"/>
      <c r="G31" s="390"/>
      <c r="H31" s="390"/>
      <c r="I31" s="390"/>
      <c r="J31" s="390"/>
      <c r="K31" s="390"/>
      <c r="L31" s="390"/>
      <c r="M31" s="390"/>
      <c r="N31" s="390"/>
      <c r="O31" s="390"/>
      <c r="P31" s="390"/>
      <c r="Q31" s="391"/>
    </row>
    <row r="32" spans="1:17" ht="21.75" customHeight="1" x14ac:dyDescent="0.4">
      <c r="A32" s="176"/>
      <c r="B32" s="308" t="s">
        <v>239</v>
      </c>
      <c r="C32" s="246">
        <f>IF(SUM(M32:M34)=0,"",SUM(M32:M34))</f>
        <v>20000</v>
      </c>
      <c r="D32" s="311"/>
      <c r="E32" s="312">
        <v>20000</v>
      </c>
      <c r="F32" s="313" t="str">
        <f t="shared" si="2"/>
        <v>X</v>
      </c>
      <c r="G32" s="314">
        <v>1</v>
      </c>
      <c r="H32" s="315" t="s">
        <v>243</v>
      </c>
      <c r="I32" s="313" t="str">
        <f t="shared" si="3"/>
        <v>X</v>
      </c>
      <c r="J32" s="316"/>
      <c r="K32" s="315"/>
      <c r="L32" s="169" t="str">
        <f t="shared" si="4"/>
        <v/>
      </c>
      <c r="M32" s="243">
        <f t="shared" si="5"/>
        <v>20000</v>
      </c>
      <c r="N32" s="387"/>
      <c r="O32" s="387"/>
      <c r="P32" s="387"/>
      <c r="Q32" s="388"/>
    </row>
    <row r="33" spans="1:17" ht="21.75" customHeight="1" x14ac:dyDescent="0.4">
      <c r="A33" s="176"/>
      <c r="B33" s="309"/>
      <c r="C33" s="246"/>
      <c r="D33" s="317"/>
      <c r="E33" s="312"/>
      <c r="F33" s="313" t="str">
        <f t="shared" si="2"/>
        <v/>
      </c>
      <c r="G33" s="312"/>
      <c r="H33" s="315"/>
      <c r="I33" s="313" t="str">
        <f t="shared" si="3"/>
        <v/>
      </c>
      <c r="J33" s="312"/>
      <c r="K33" s="315"/>
      <c r="L33" s="169" t="str">
        <f t="shared" si="4"/>
        <v/>
      </c>
      <c r="M33" s="243" t="str">
        <f t="shared" si="5"/>
        <v/>
      </c>
      <c r="N33" s="387"/>
      <c r="O33" s="387"/>
      <c r="P33" s="387"/>
      <c r="Q33" s="388"/>
    </row>
    <row r="34" spans="1:17" ht="21.75" customHeight="1" x14ac:dyDescent="0.4">
      <c r="A34" s="176"/>
      <c r="B34" s="309"/>
      <c r="C34" s="247"/>
      <c r="D34" s="318"/>
      <c r="E34" s="319"/>
      <c r="F34" s="313" t="str">
        <f t="shared" si="2"/>
        <v/>
      </c>
      <c r="G34" s="312"/>
      <c r="H34" s="315"/>
      <c r="I34" s="313" t="str">
        <f t="shared" si="3"/>
        <v/>
      </c>
      <c r="J34" s="312"/>
      <c r="K34" s="315"/>
      <c r="L34" s="169" t="str">
        <f t="shared" si="4"/>
        <v/>
      </c>
      <c r="M34" s="243" t="str">
        <f t="shared" si="5"/>
        <v/>
      </c>
      <c r="N34" s="394"/>
      <c r="O34" s="394"/>
      <c r="P34" s="394"/>
      <c r="Q34" s="395"/>
    </row>
    <row r="35" spans="1:17" ht="21.75" customHeight="1" x14ac:dyDescent="0.4">
      <c r="A35" s="176"/>
      <c r="B35" s="310" t="s">
        <v>241</v>
      </c>
      <c r="C35" s="246">
        <f>IF(SUM(M35:M37)=0,"",SUM(M35:M37))</f>
        <v>120000</v>
      </c>
      <c r="D35" s="317" t="s">
        <v>306</v>
      </c>
      <c r="E35" s="320">
        <v>100000</v>
      </c>
      <c r="F35" s="321" t="str">
        <f t="shared" si="2"/>
        <v>X</v>
      </c>
      <c r="G35" s="322">
        <v>1</v>
      </c>
      <c r="H35" s="323" t="s">
        <v>267</v>
      </c>
      <c r="I35" s="321" t="str">
        <f t="shared" si="3"/>
        <v>X</v>
      </c>
      <c r="J35" s="322"/>
      <c r="K35" s="323"/>
      <c r="L35" s="171" t="str">
        <f t="shared" si="4"/>
        <v/>
      </c>
      <c r="M35" s="248">
        <f t="shared" si="5"/>
        <v>100000</v>
      </c>
      <c r="N35" s="387"/>
      <c r="O35" s="387"/>
      <c r="P35" s="387"/>
      <c r="Q35" s="388"/>
    </row>
    <row r="36" spans="1:17" ht="21.75" customHeight="1" x14ac:dyDescent="0.4">
      <c r="A36" s="176"/>
      <c r="B36" s="309"/>
      <c r="C36" s="246"/>
      <c r="D36" s="317" t="s">
        <v>293</v>
      </c>
      <c r="E36" s="312">
        <v>20000</v>
      </c>
      <c r="F36" s="313" t="str">
        <f t="shared" si="2"/>
        <v>X</v>
      </c>
      <c r="G36" s="312">
        <v>1</v>
      </c>
      <c r="H36" s="315" t="s">
        <v>307</v>
      </c>
      <c r="I36" s="313" t="str">
        <f t="shared" si="3"/>
        <v>X</v>
      </c>
      <c r="J36" s="312"/>
      <c r="K36" s="315"/>
      <c r="L36" s="169" t="str">
        <f t="shared" si="4"/>
        <v/>
      </c>
      <c r="M36" s="243">
        <f t="shared" si="5"/>
        <v>20000</v>
      </c>
      <c r="N36" s="387"/>
      <c r="O36" s="387"/>
      <c r="P36" s="387"/>
      <c r="Q36" s="388"/>
    </row>
    <row r="37" spans="1:17" ht="21.75" customHeight="1" x14ac:dyDescent="0.4">
      <c r="A37" s="176"/>
      <c r="B37" s="309"/>
      <c r="C37" s="247"/>
      <c r="D37" s="318"/>
      <c r="E37" s="319"/>
      <c r="F37" s="313" t="str">
        <f t="shared" si="2"/>
        <v/>
      </c>
      <c r="G37" s="312"/>
      <c r="H37" s="315"/>
      <c r="I37" s="313" t="str">
        <f t="shared" si="3"/>
        <v/>
      </c>
      <c r="J37" s="312"/>
      <c r="K37" s="315"/>
      <c r="L37" s="169" t="str">
        <f t="shared" si="4"/>
        <v/>
      </c>
      <c r="M37" s="243" t="str">
        <f t="shared" si="5"/>
        <v/>
      </c>
      <c r="N37" s="394"/>
      <c r="O37" s="394"/>
      <c r="P37" s="394"/>
      <c r="Q37" s="395"/>
    </row>
    <row r="38" spans="1:17" ht="21.75" customHeight="1" x14ac:dyDescent="0.4">
      <c r="A38" s="176"/>
      <c r="B38" s="310" t="s">
        <v>240</v>
      </c>
      <c r="C38" s="246">
        <f>IF(SUM(M38:M40)=0,"",SUM(M38:M40))</f>
        <v>60000</v>
      </c>
      <c r="D38" s="324" t="s">
        <v>266</v>
      </c>
      <c r="E38" s="320">
        <v>5000</v>
      </c>
      <c r="F38" s="321" t="str">
        <f t="shared" ref="F38:F39" si="8">IF(E38="","","X")</f>
        <v>X</v>
      </c>
      <c r="G38" s="322">
        <v>12</v>
      </c>
      <c r="H38" s="323" t="s">
        <v>238</v>
      </c>
      <c r="I38" s="321" t="str">
        <f t="shared" ref="I38:I39" si="9">IF(G38="","","X")</f>
        <v>X</v>
      </c>
      <c r="J38" s="322"/>
      <c r="K38" s="323"/>
      <c r="L38" s="171" t="str">
        <f t="shared" si="4"/>
        <v/>
      </c>
      <c r="M38" s="248">
        <f t="shared" si="5"/>
        <v>60000</v>
      </c>
      <c r="N38" s="387"/>
      <c r="O38" s="387"/>
      <c r="P38" s="387"/>
      <c r="Q38" s="388"/>
    </row>
    <row r="39" spans="1:17" ht="21.75" customHeight="1" x14ac:dyDescent="0.4">
      <c r="A39" s="176"/>
      <c r="B39" s="170"/>
      <c r="C39" s="246"/>
      <c r="D39" s="317"/>
      <c r="E39" s="320"/>
      <c r="F39" s="313" t="str">
        <f t="shared" si="8"/>
        <v/>
      </c>
      <c r="G39" s="312"/>
      <c r="H39" s="315"/>
      <c r="I39" s="313" t="str">
        <f t="shared" si="9"/>
        <v/>
      </c>
      <c r="J39" s="312"/>
      <c r="K39" s="315"/>
      <c r="L39" s="169" t="str">
        <f t="shared" si="4"/>
        <v/>
      </c>
      <c r="M39" s="243" t="str">
        <f t="shared" si="5"/>
        <v/>
      </c>
      <c r="N39" s="387"/>
      <c r="O39" s="387"/>
      <c r="P39" s="387"/>
      <c r="Q39" s="388"/>
    </row>
    <row r="40" spans="1:17" ht="21.75" customHeight="1" x14ac:dyDescent="0.4">
      <c r="A40" s="176"/>
      <c r="B40" s="173"/>
      <c r="C40" s="247"/>
      <c r="D40" s="317"/>
      <c r="E40" s="320"/>
      <c r="F40" s="313" t="str">
        <f t="shared" si="2"/>
        <v/>
      </c>
      <c r="G40" s="312"/>
      <c r="H40" s="315"/>
      <c r="I40" s="313" t="str">
        <f t="shared" si="3"/>
        <v/>
      </c>
      <c r="J40" s="312"/>
      <c r="K40" s="315"/>
      <c r="L40" s="169" t="str">
        <f t="shared" si="4"/>
        <v/>
      </c>
      <c r="M40" s="243" t="str">
        <f t="shared" si="5"/>
        <v/>
      </c>
      <c r="N40" s="387"/>
      <c r="O40" s="387"/>
      <c r="P40" s="387"/>
      <c r="Q40" s="388"/>
    </row>
    <row r="41" spans="1:17" ht="21.75" customHeight="1" x14ac:dyDescent="0.4">
      <c r="A41" s="177"/>
      <c r="B41" s="174" t="s">
        <v>28</v>
      </c>
      <c r="C41" s="18">
        <f>SUM(C28:C40)</f>
        <v>200000</v>
      </c>
      <c r="D41" s="396"/>
      <c r="E41" s="397"/>
      <c r="F41" s="397"/>
      <c r="G41" s="397"/>
      <c r="H41" s="397"/>
      <c r="I41" s="397"/>
      <c r="J41" s="397"/>
      <c r="K41" s="397"/>
      <c r="L41" s="397"/>
      <c r="M41" s="397"/>
      <c r="N41" s="397"/>
      <c r="O41" s="397"/>
      <c r="P41" s="397"/>
      <c r="Q41" s="398"/>
    </row>
    <row r="42" spans="1:17" ht="20.100000000000001" customHeight="1" x14ac:dyDescent="0.4">
      <c r="A42" s="176"/>
      <c r="B42" s="399" t="s">
        <v>63</v>
      </c>
      <c r="C42" s="400"/>
      <c r="D42" s="400"/>
      <c r="E42" s="400"/>
      <c r="F42" s="400"/>
      <c r="G42" s="400"/>
      <c r="H42" s="400"/>
      <c r="I42" s="400"/>
      <c r="J42" s="400"/>
      <c r="K42" s="400"/>
      <c r="L42" s="400"/>
      <c r="M42" s="400"/>
      <c r="N42" s="400"/>
      <c r="O42" s="400"/>
      <c r="P42" s="400"/>
      <c r="Q42" s="401"/>
    </row>
    <row r="43" spans="1:17" ht="20.100000000000001" customHeight="1" x14ac:dyDescent="0.4">
      <c r="A43" s="176"/>
      <c r="B43" s="325" t="s">
        <v>235</v>
      </c>
      <c r="C43" s="241">
        <f>IF(SUM(M43:M45)=0,"",SUM(M43:M45))</f>
        <v>2400000</v>
      </c>
      <c r="D43" s="326" t="s">
        <v>236</v>
      </c>
      <c r="E43" s="327">
        <v>200000</v>
      </c>
      <c r="F43" s="313" t="str">
        <f>IF(E43="","","X")</f>
        <v>X</v>
      </c>
      <c r="G43" s="328">
        <v>1</v>
      </c>
      <c r="H43" s="329" t="s">
        <v>237</v>
      </c>
      <c r="I43" s="313" t="str">
        <f>IF(G43="","","X")</f>
        <v>X</v>
      </c>
      <c r="J43" s="330">
        <v>12</v>
      </c>
      <c r="K43" s="329" t="s">
        <v>238</v>
      </c>
      <c r="L43" s="225" t="str">
        <f t="shared" ref="L43:L45" si="10">IF(J43="","","=")</f>
        <v>=</v>
      </c>
      <c r="M43" s="243">
        <f>IF(E43*IF(G43="",1,G43)*IF(J43="",1,J43)=0,"",E43*IF(G43="",1,G43)*IF(J43="",1,J43))</f>
        <v>2400000</v>
      </c>
      <c r="N43" s="402" t="s">
        <v>245</v>
      </c>
      <c r="O43" s="402"/>
      <c r="P43" s="402"/>
      <c r="Q43" s="403"/>
    </row>
    <row r="44" spans="1:17" ht="20.100000000000001" customHeight="1" x14ac:dyDescent="0.4">
      <c r="A44" s="176"/>
      <c r="B44" s="170"/>
      <c r="C44" s="241"/>
      <c r="D44" s="68"/>
      <c r="E44" s="38"/>
      <c r="F44" s="225" t="str">
        <f>IF(E44="","","X")</f>
        <v/>
      </c>
      <c r="G44" s="57"/>
      <c r="H44" s="39"/>
      <c r="I44" s="225" t="str">
        <f>IF(G44="","","X")</f>
        <v/>
      </c>
      <c r="J44" s="57"/>
      <c r="K44" s="39"/>
      <c r="L44" s="225" t="str">
        <f t="shared" si="10"/>
        <v/>
      </c>
      <c r="M44" s="243" t="str">
        <f t="shared" ref="M44:M45" si="11">IF(E44*IF(G44="",1,G44)*IF(J44="",1,J44)=0,"",E44*IF(G44="",1,G44)*IF(J44="",1,J44))</f>
        <v/>
      </c>
      <c r="N44" s="404"/>
      <c r="O44" s="404"/>
      <c r="P44" s="404"/>
      <c r="Q44" s="405"/>
    </row>
    <row r="45" spans="1:17" ht="20.100000000000001" customHeight="1" x14ac:dyDescent="0.4">
      <c r="A45" s="176"/>
      <c r="B45" s="170"/>
      <c r="C45" s="241"/>
      <c r="D45" s="68"/>
      <c r="E45" s="38"/>
      <c r="F45" s="225" t="str">
        <f>IF(E45="","","X")</f>
        <v/>
      </c>
      <c r="G45" s="57"/>
      <c r="H45" s="39"/>
      <c r="I45" s="225" t="str">
        <f>IF(G45="","","X")</f>
        <v/>
      </c>
      <c r="J45" s="57"/>
      <c r="K45" s="39"/>
      <c r="L45" s="225" t="str">
        <f t="shared" si="10"/>
        <v/>
      </c>
      <c r="M45" s="243" t="str">
        <f t="shared" si="11"/>
        <v/>
      </c>
      <c r="N45" s="404"/>
      <c r="O45" s="404"/>
      <c r="P45" s="404"/>
      <c r="Q45" s="405"/>
    </row>
    <row r="46" spans="1:17" ht="21.75" customHeight="1" x14ac:dyDescent="0.4">
      <c r="A46" s="176"/>
      <c r="B46" s="389" t="s">
        <v>72</v>
      </c>
      <c r="C46" s="390"/>
      <c r="D46" s="390"/>
      <c r="E46" s="390"/>
      <c r="F46" s="390"/>
      <c r="G46" s="390"/>
      <c r="H46" s="390"/>
      <c r="I46" s="390"/>
      <c r="J46" s="390"/>
      <c r="K46" s="390"/>
      <c r="L46" s="390"/>
      <c r="M46" s="390"/>
      <c r="N46" s="390"/>
      <c r="O46" s="390"/>
      <c r="P46" s="390"/>
      <c r="Q46" s="391"/>
    </row>
    <row r="47" spans="1:17" ht="21.75" customHeight="1" x14ac:dyDescent="0.4">
      <c r="A47" s="176"/>
      <c r="B47" s="308" t="s">
        <v>239</v>
      </c>
      <c r="C47" s="246">
        <f>IF(SUM(M47:M49)=0,"",SUM(M47:M49))</f>
        <v>20000</v>
      </c>
      <c r="D47" s="317"/>
      <c r="E47" s="312">
        <v>20000</v>
      </c>
      <c r="F47" s="313" t="str">
        <f t="shared" ref="F47:F55" si="12">IF(E47="","","X")</f>
        <v>X</v>
      </c>
      <c r="G47" s="314">
        <v>1</v>
      </c>
      <c r="H47" s="315" t="s">
        <v>243</v>
      </c>
      <c r="I47" s="313" t="str">
        <f t="shared" ref="I47:I55" si="13">IF(G47="","","X")</f>
        <v>X</v>
      </c>
      <c r="J47" s="316"/>
      <c r="K47" s="315"/>
      <c r="L47" s="169" t="str">
        <f t="shared" ref="L47:L52" si="14">IF(J47="","","=")</f>
        <v/>
      </c>
      <c r="M47" s="243">
        <f t="shared" ref="M47:M52" si="15">IF(E47*IF(G47="",1,G47)*IF(J47="",1,J47)=0,"",E47*IF(G47="",1,G47)*IF(J47="",1,J47))</f>
        <v>20000</v>
      </c>
      <c r="N47" s="387"/>
      <c r="O47" s="387"/>
      <c r="P47" s="387"/>
      <c r="Q47" s="388"/>
    </row>
    <row r="48" spans="1:17" ht="21.75" customHeight="1" x14ac:dyDescent="0.4">
      <c r="A48" s="176"/>
      <c r="B48" s="309"/>
      <c r="C48" s="246"/>
      <c r="D48" s="317"/>
      <c r="E48" s="312"/>
      <c r="F48" s="313" t="str">
        <f t="shared" si="12"/>
        <v/>
      </c>
      <c r="G48" s="312"/>
      <c r="H48" s="315"/>
      <c r="I48" s="313" t="str">
        <f t="shared" si="13"/>
        <v/>
      </c>
      <c r="J48" s="312"/>
      <c r="K48" s="315"/>
      <c r="L48" s="169" t="str">
        <f t="shared" si="14"/>
        <v/>
      </c>
      <c r="M48" s="243" t="str">
        <f t="shared" si="15"/>
        <v/>
      </c>
      <c r="N48" s="387"/>
      <c r="O48" s="387"/>
      <c r="P48" s="387"/>
      <c r="Q48" s="388"/>
    </row>
    <row r="49" spans="1:17" ht="21.75" customHeight="1" x14ac:dyDescent="0.4">
      <c r="A49" s="176"/>
      <c r="B49" s="309"/>
      <c r="C49" s="247"/>
      <c r="D49" s="318"/>
      <c r="E49" s="319"/>
      <c r="F49" s="313" t="str">
        <f t="shared" si="12"/>
        <v/>
      </c>
      <c r="G49" s="312"/>
      <c r="H49" s="315"/>
      <c r="I49" s="313" t="str">
        <f t="shared" si="13"/>
        <v/>
      </c>
      <c r="J49" s="312"/>
      <c r="K49" s="315"/>
      <c r="L49" s="169" t="str">
        <f t="shared" si="14"/>
        <v/>
      </c>
      <c r="M49" s="243" t="str">
        <f t="shared" si="15"/>
        <v/>
      </c>
      <c r="N49" s="394"/>
      <c r="O49" s="394"/>
      <c r="P49" s="394"/>
      <c r="Q49" s="395"/>
    </row>
    <row r="50" spans="1:17" ht="21.75" customHeight="1" x14ac:dyDescent="0.4">
      <c r="A50" s="176"/>
      <c r="B50" s="310" t="s">
        <v>241</v>
      </c>
      <c r="C50" s="246">
        <f>IF(SUM(M50:M52)=0,"",SUM(M50:M52))</f>
        <v>120000</v>
      </c>
      <c r="D50" s="317" t="s">
        <v>306</v>
      </c>
      <c r="E50" s="320">
        <v>100000</v>
      </c>
      <c r="F50" s="321" t="str">
        <f t="shared" si="12"/>
        <v>X</v>
      </c>
      <c r="G50" s="322">
        <v>1</v>
      </c>
      <c r="H50" s="323" t="s">
        <v>267</v>
      </c>
      <c r="I50" s="321" t="str">
        <f t="shared" si="13"/>
        <v>X</v>
      </c>
      <c r="J50" s="322"/>
      <c r="K50" s="323"/>
      <c r="L50" s="171" t="str">
        <f t="shared" si="14"/>
        <v/>
      </c>
      <c r="M50" s="248">
        <f t="shared" si="15"/>
        <v>100000</v>
      </c>
      <c r="N50" s="387"/>
      <c r="O50" s="387"/>
      <c r="P50" s="387"/>
      <c r="Q50" s="388"/>
    </row>
    <row r="51" spans="1:17" ht="21.75" customHeight="1" x14ac:dyDescent="0.4">
      <c r="A51" s="176"/>
      <c r="B51" s="309"/>
      <c r="C51" s="246"/>
      <c r="D51" s="317" t="s">
        <v>293</v>
      </c>
      <c r="E51" s="312">
        <v>20000</v>
      </c>
      <c r="F51" s="313" t="str">
        <f t="shared" si="12"/>
        <v>X</v>
      </c>
      <c r="G51" s="312">
        <v>1</v>
      </c>
      <c r="H51" s="315" t="s">
        <v>307</v>
      </c>
      <c r="I51" s="313" t="str">
        <f t="shared" si="13"/>
        <v>X</v>
      </c>
      <c r="J51" s="312"/>
      <c r="K51" s="315"/>
      <c r="L51" s="298" t="str">
        <f t="shared" si="14"/>
        <v/>
      </c>
      <c r="M51" s="243">
        <f t="shared" si="15"/>
        <v>20000</v>
      </c>
      <c r="N51" s="387"/>
      <c r="O51" s="387"/>
      <c r="P51" s="387"/>
      <c r="Q51" s="388"/>
    </row>
    <row r="52" spans="1:17" ht="21.75" customHeight="1" x14ac:dyDescent="0.4">
      <c r="A52" s="176"/>
      <c r="B52" s="309"/>
      <c r="C52" s="247"/>
      <c r="D52" s="318"/>
      <c r="E52" s="319"/>
      <c r="F52" s="313" t="str">
        <f t="shared" si="12"/>
        <v/>
      </c>
      <c r="G52" s="312"/>
      <c r="H52" s="315"/>
      <c r="I52" s="313" t="str">
        <f t="shared" si="13"/>
        <v/>
      </c>
      <c r="J52" s="312"/>
      <c r="K52" s="315"/>
      <c r="L52" s="298" t="str">
        <f t="shared" si="14"/>
        <v/>
      </c>
      <c r="M52" s="243" t="str">
        <f t="shared" si="15"/>
        <v/>
      </c>
      <c r="N52" s="394"/>
      <c r="O52" s="394"/>
      <c r="P52" s="394"/>
      <c r="Q52" s="395"/>
    </row>
    <row r="53" spans="1:17" ht="21.75" customHeight="1" x14ac:dyDescent="0.4">
      <c r="A53" s="176"/>
      <c r="B53" s="310" t="s">
        <v>240</v>
      </c>
      <c r="C53" s="246">
        <f>IF(SUM(M53:M55)=0,"",SUM(M53:M55))</f>
        <v>60000</v>
      </c>
      <c r="D53" s="324" t="s">
        <v>266</v>
      </c>
      <c r="E53" s="320">
        <v>5000</v>
      </c>
      <c r="F53" s="321" t="str">
        <f t="shared" si="12"/>
        <v>X</v>
      </c>
      <c r="G53" s="322">
        <v>12</v>
      </c>
      <c r="H53" s="323" t="s">
        <v>238</v>
      </c>
      <c r="I53" s="321" t="str">
        <f t="shared" si="13"/>
        <v>X</v>
      </c>
      <c r="J53" s="322"/>
      <c r="K53" s="323"/>
      <c r="L53" s="171" t="str">
        <f t="shared" si="4"/>
        <v/>
      </c>
      <c r="M53" s="248">
        <f t="shared" si="5"/>
        <v>60000</v>
      </c>
      <c r="N53" s="387"/>
      <c r="O53" s="387"/>
      <c r="P53" s="387"/>
      <c r="Q53" s="388"/>
    </row>
    <row r="54" spans="1:17" ht="21.75" customHeight="1" x14ac:dyDescent="0.4">
      <c r="A54" s="176"/>
      <c r="B54" s="309"/>
      <c r="C54" s="246"/>
      <c r="D54" s="317"/>
      <c r="E54" s="320"/>
      <c r="F54" s="313" t="str">
        <f t="shared" si="12"/>
        <v/>
      </c>
      <c r="G54" s="312"/>
      <c r="H54" s="315"/>
      <c r="I54" s="313" t="str">
        <f t="shared" si="13"/>
        <v/>
      </c>
      <c r="J54" s="312"/>
      <c r="K54" s="315"/>
      <c r="L54" s="169" t="str">
        <f t="shared" si="4"/>
        <v/>
      </c>
      <c r="M54" s="243" t="str">
        <f t="shared" si="5"/>
        <v/>
      </c>
      <c r="N54" s="387"/>
      <c r="O54" s="387"/>
      <c r="P54" s="387"/>
      <c r="Q54" s="388"/>
    </row>
    <row r="55" spans="1:17" ht="21.75" customHeight="1" x14ac:dyDescent="0.4">
      <c r="A55" s="176"/>
      <c r="B55" s="331"/>
      <c r="C55" s="247"/>
      <c r="D55" s="317"/>
      <c r="E55" s="320"/>
      <c r="F55" s="313" t="str">
        <f t="shared" si="12"/>
        <v/>
      </c>
      <c r="G55" s="312"/>
      <c r="H55" s="315"/>
      <c r="I55" s="313" t="str">
        <f t="shared" si="13"/>
        <v/>
      </c>
      <c r="J55" s="312"/>
      <c r="K55" s="315"/>
      <c r="L55" s="169" t="str">
        <f t="shared" si="4"/>
        <v/>
      </c>
      <c r="M55" s="243" t="str">
        <f t="shared" si="5"/>
        <v/>
      </c>
      <c r="N55" s="387"/>
      <c r="O55" s="387"/>
      <c r="P55" s="387"/>
      <c r="Q55" s="388"/>
    </row>
    <row r="56" spans="1:17" ht="21.75" customHeight="1" x14ac:dyDescent="0.4">
      <c r="A56" s="176"/>
      <c r="B56" s="310" t="s">
        <v>308</v>
      </c>
      <c r="C56" s="244">
        <f>IF(SUM(M56:M58)=0,"",SUM(M56:M58))</f>
        <v>60000</v>
      </c>
      <c r="D56" s="324" t="s">
        <v>309</v>
      </c>
      <c r="E56" s="332">
        <v>60000</v>
      </c>
      <c r="F56" s="321" t="str">
        <f>IF(E56="","","X")</f>
        <v>X</v>
      </c>
      <c r="G56" s="322">
        <v>1</v>
      </c>
      <c r="H56" s="323" t="s">
        <v>307</v>
      </c>
      <c r="I56" s="321" t="str">
        <f>IF(G56="","","X")</f>
        <v>X</v>
      </c>
      <c r="J56" s="322"/>
      <c r="K56" s="323"/>
      <c r="L56" s="171" t="str">
        <f>IF(J56="","","=")</f>
        <v/>
      </c>
      <c r="M56" s="248">
        <f>IF(E56*IF(G56="",1,G56)*IF(J56="",1,J56)=0,"",E56*IF(G56="",1,G56)*IF(J56="",1,J56))</f>
        <v>60000</v>
      </c>
      <c r="N56" s="410"/>
      <c r="O56" s="410"/>
      <c r="P56" s="410"/>
      <c r="Q56" s="411"/>
    </row>
    <row r="57" spans="1:17" ht="21.75" customHeight="1" x14ac:dyDescent="0.4">
      <c r="A57" s="176"/>
      <c r="B57" s="309"/>
      <c r="C57" s="246"/>
      <c r="D57" s="317"/>
      <c r="E57" s="320"/>
      <c r="F57" s="313" t="str">
        <f>IF(E57="","","X")</f>
        <v/>
      </c>
      <c r="G57" s="312"/>
      <c r="H57" s="315"/>
      <c r="I57" s="313" t="str">
        <f>IF(G57="","","X")</f>
        <v/>
      </c>
      <c r="J57" s="312"/>
      <c r="K57" s="315"/>
      <c r="L57" s="169" t="str">
        <f>IF(J57="","","=")</f>
        <v/>
      </c>
      <c r="M57" s="243" t="str">
        <f>IF(E57*IF(G57="",1,G57)*IF(J57="",1,J57)=0,"",E57*IF(G57="",1,G57)*IF(J57="",1,J57))</f>
        <v/>
      </c>
      <c r="N57" s="387"/>
      <c r="O57" s="387"/>
      <c r="P57" s="387"/>
      <c r="Q57" s="388"/>
    </row>
    <row r="58" spans="1:17" ht="21.75" customHeight="1" x14ac:dyDescent="0.4">
      <c r="A58" s="176"/>
      <c r="B58" s="173"/>
      <c r="C58" s="246"/>
      <c r="D58" s="317"/>
      <c r="E58" s="320"/>
      <c r="F58" s="313" t="str">
        <f>IF(E58="","","X")</f>
        <v/>
      </c>
      <c r="G58" s="312"/>
      <c r="H58" s="315"/>
      <c r="I58" s="313" t="str">
        <f>IF(G58="","","X")</f>
        <v/>
      </c>
      <c r="J58" s="312"/>
      <c r="K58" s="315"/>
      <c r="L58" s="169" t="str">
        <f>IF(J58="","","=")</f>
        <v/>
      </c>
      <c r="M58" s="243" t="str">
        <f>IF(E58*IF(G58="",1,G58)*IF(J58="",1,J58)=0,"",E58*IF(G58="",1,G58)*IF(J58="",1,J58))</f>
        <v/>
      </c>
      <c r="N58" s="387"/>
      <c r="O58" s="387"/>
      <c r="P58" s="387"/>
      <c r="Q58" s="388"/>
    </row>
    <row r="59" spans="1:17" ht="21.75" customHeight="1" x14ac:dyDescent="0.4">
      <c r="A59" s="177"/>
      <c r="B59" s="174" t="s">
        <v>29</v>
      </c>
      <c r="C59" s="18">
        <f>SUM(C43:C58)</f>
        <v>2660000</v>
      </c>
      <c r="D59" s="396"/>
      <c r="E59" s="397"/>
      <c r="F59" s="397"/>
      <c r="G59" s="397"/>
      <c r="H59" s="397"/>
      <c r="I59" s="397"/>
      <c r="J59" s="397"/>
      <c r="K59" s="397"/>
      <c r="L59" s="397"/>
      <c r="M59" s="397"/>
      <c r="N59" s="397"/>
      <c r="O59" s="397"/>
      <c r="P59" s="397"/>
      <c r="Q59" s="398"/>
    </row>
    <row r="60" spans="1:17" ht="20.100000000000001" customHeight="1" x14ac:dyDescent="0.4">
      <c r="A60" s="176"/>
      <c r="B60" s="399" t="s">
        <v>63</v>
      </c>
      <c r="C60" s="400"/>
      <c r="D60" s="400"/>
      <c r="E60" s="400"/>
      <c r="F60" s="400"/>
      <c r="G60" s="400"/>
      <c r="H60" s="400"/>
      <c r="I60" s="400"/>
      <c r="J60" s="400"/>
      <c r="K60" s="400"/>
      <c r="L60" s="400"/>
      <c r="M60" s="400"/>
      <c r="N60" s="400"/>
      <c r="O60" s="400"/>
      <c r="P60" s="400"/>
      <c r="Q60" s="401"/>
    </row>
    <row r="61" spans="1:17" ht="20.100000000000001" customHeight="1" x14ac:dyDescent="0.4">
      <c r="A61" s="176"/>
      <c r="B61" s="325" t="s">
        <v>235</v>
      </c>
      <c r="C61" s="241">
        <f>IF(SUM(M61:M63)=0,"",SUM(M61:M63))</f>
        <v>2400000</v>
      </c>
      <c r="D61" s="326" t="s">
        <v>236</v>
      </c>
      <c r="E61" s="327">
        <v>200000</v>
      </c>
      <c r="F61" s="313" t="str">
        <f>IF(E61="","","X")</f>
        <v>X</v>
      </c>
      <c r="G61" s="328">
        <v>1</v>
      </c>
      <c r="H61" s="329" t="s">
        <v>237</v>
      </c>
      <c r="I61" s="313" t="str">
        <f>IF(G61="","","X")</f>
        <v>X</v>
      </c>
      <c r="J61" s="330">
        <v>12</v>
      </c>
      <c r="K61" s="329" t="s">
        <v>238</v>
      </c>
      <c r="L61" s="225" t="str">
        <f t="shared" ref="L61:L63" si="16">IF(J61="","","=")</f>
        <v>=</v>
      </c>
      <c r="M61" s="243">
        <f>IF(E61*IF(G61="",1,G61)*IF(J61="",1,J61)=0,"",E61*IF(G61="",1,G61)*IF(J61="",1,J61))</f>
        <v>2400000</v>
      </c>
      <c r="N61" s="402" t="s">
        <v>245</v>
      </c>
      <c r="O61" s="402"/>
      <c r="P61" s="402"/>
      <c r="Q61" s="403"/>
    </row>
    <row r="62" spans="1:17" ht="20.100000000000001" customHeight="1" x14ac:dyDescent="0.4">
      <c r="A62" s="176"/>
      <c r="B62" s="170"/>
      <c r="C62" s="241"/>
      <c r="D62" s="68"/>
      <c r="E62" s="38"/>
      <c r="F62" s="225" t="str">
        <f>IF(E62="","","X")</f>
        <v/>
      </c>
      <c r="G62" s="57"/>
      <c r="H62" s="39"/>
      <c r="I62" s="225" t="str">
        <f>IF(G62="","","X")</f>
        <v/>
      </c>
      <c r="J62" s="57"/>
      <c r="K62" s="39"/>
      <c r="L62" s="225" t="str">
        <f t="shared" si="16"/>
        <v/>
      </c>
      <c r="M62" s="243" t="str">
        <f t="shared" ref="M62:M63" si="17">IF(E62*IF(G62="",1,G62)*IF(J62="",1,J62)=0,"",E62*IF(G62="",1,G62)*IF(J62="",1,J62))</f>
        <v/>
      </c>
      <c r="N62" s="404"/>
      <c r="O62" s="404"/>
      <c r="P62" s="404"/>
      <c r="Q62" s="405"/>
    </row>
    <row r="63" spans="1:17" ht="20.100000000000001" customHeight="1" x14ac:dyDescent="0.4">
      <c r="A63" s="176"/>
      <c r="B63" s="170"/>
      <c r="C63" s="241"/>
      <c r="D63" s="68"/>
      <c r="E63" s="38"/>
      <c r="F63" s="225" t="str">
        <f>IF(E63="","","X")</f>
        <v/>
      </c>
      <c r="G63" s="57"/>
      <c r="H63" s="39"/>
      <c r="I63" s="225" t="str">
        <f>IF(G63="","","X")</f>
        <v/>
      </c>
      <c r="J63" s="57"/>
      <c r="K63" s="39"/>
      <c r="L63" s="225" t="str">
        <f t="shared" si="16"/>
        <v/>
      </c>
      <c r="M63" s="243" t="str">
        <f t="shared" si="17"/>
        <v/>
      </c>
      <c r="N63" s="404"/>
      <c r="O63" s="404"/>
      <c r="P63" s="404"/>
      <c r="Q63" s="405"/>
    </row>
    <row r="64" spans="1:17" ht="21.75" customHeight="1" x14ac:dyDescent="0.4">
      <c r="A64" s="176"/>
      <c r="B64" s="389" t="s">
        <v>72</v>
      </c>
      <c r="C64" s="390"/>
      <c r="D64" s="390"/>
      <c r="E64" s="390"/>
      <c r="F64" s="390"/>
      <c r="G64" s="390"/>
      <c r="H64" s="390"/>
      <c r="I64" s="390"/>
      <c r="J64" s="390"/>
      <c r="K64" s="390"/>
      <c r="L64" s="390"/>
      <c r="M64" s="390"/>
      <c r="N64" s="390"/>
      <c r="O64" s="390"/>
      <c r="P64" s="390"/>
      <c r="Q64" s="391"/>
    </row>
    <row r="65" spans="1:17" ht="21.75" customHeight="1" x14ac:dyDescent="0.4">
      <c r="A65" s="176"/>
      <c r="B65" s="308" t="s">
        <v>239</v>
      </c>
      <c r="C65" s="246">
        <f>IF(SUM(M65:M67)=0,"",SUM(M65:M67))</f>
        <v>20000</v>
      </c>
      <c r="D65" s="317"/>
      <c r="E65" s="312">
        <v>20000</v>
      </c>
      <c r="F65" s="313" t="str">
        <f t="shared" ref="F65:F70" si="18">IF(E65="","","X")</f>
        <v>X</v>
      </c>
      <c r="G65" s="314">
        <v>1</v>
      </c>
      <c r="H65" s="315" t="s">
        <v>243</v>
      </c>
      <c r="I65" s="313" t="str">
        <f t="shared" ref="I65:I70" si="19">IF(G65="","","X")</f>
        <v>X</v>
      </c>
      <c r="J65" s="316"/>
      <c r="K65" s="315"/>
      <c r="L65" s="171" t="str">
        <f t="shared" ref="L65" si="20">IF(J65="","","=")</f>
        <v/>
      </c>
      <c r="M65" s="248">
        <f t="shared" ref="M65" si="21">IF(E65*IF(G65="",1,G65)*IF(J65="",1,J65)=0,"",E65*IF(G65="",1,G65)*IF(J65="",1,J65))</f>
        <v>20000</v>
      </c>
      <c r="N65" s="410"/>
      <c r="O65" s="410"/>
      <c r="P65" s="410"/>
      <c r="Q65" s="411"/>
    </row>
    <row r="66" spans="1:17" ht="21.75" customHeight="1" x14ac:dyDescent="0.4">
      <c r="A66" s="176"/>
      <c r="B66" s="309"/>
      <c r="C66" s="246"/>
      <c r="D66" s="317"/>
      <c r="E66" s="312"/>
      <c r="F66" s="313" t="str">
        <f t="shared" si="18"/>
        <v/>
      </c>
      <c r="G66" s="312"/>
      <c r="H66" s="315"/>
      <c r="I66" s="313" t="str">
        <f t="shared" si="19"/>
        <v/>
      </c>
      <c r="J66" s="312"/>
      <c r="K66" s="315"/>
      <c r="L66" s="169" t="str">
        <f t="shared" si="4"/>
        <v/>
      </c>
      <c r="M66" s="243" t="str">
        <f t="shared" si="5"/>
        <v/>
      </c>
      <c r="N66" s="387"/>
      <c r="O66" s="387"/>
      <c r="P66" s="387"/>
      <c r="Q66" s="388"/>
    </row>
    <row r="67" spans="1:17" ht="21.75" customHeight="1" x14ac:dyDescent="0.4">
      <c r="A67" s="176"/>
      <c r="B67" s="309"/>
      <c r="C67" s="247"/>
      <c r="D67" s="318"/>
      <c r="E67" s="319"/>
      <c r="F67" s="313" t="str">
        <f t="shared" si="18"/>
        <v/>
      </c>
      <c r="G67" s="312"/>
      <c r="H67" s="315"/>
      <c r="I67" s="313" t="str">
        <f t="shared" si="19"/>
        <v/>
      </c>
      <c r="J67" s="312"/>
      <c r="K67" s="315"/>
      <c r="L67" s="169" t="str">
        <f t="shared" si="4"/>
        <v/>
      </c>
      <c r="M67" s="243" t="str">
        <f t="shared" si="5"/>
        <v/>
      </c>
      <c r="N67" s="387"/>
      <c r="O67" s="387"/>
      <c r="P67" s="387"/>
      <c r="Q67" s="388"/>
    </row>
    <row r="68" spans="1:17" ht="21.75" customHeight="1" x14ac:dyDescent="0.4">
      <c r="A68" s="176"/>
      <c r="B68" s="310" t="s">
        <v>241</v>
      </c>
      <c r="C68" s="246">
        <f>IF(SUM(M68:M70)=0,"",SUM(M68:M70))</f>
        <v>60000</v>
      </c>
      <c r="D68" s="317" t="s">
        <v>293</v>
      </c>
      <c r="E68" s="320">
        <v>5000</v>
      </c>
      <c r="F68" s="321" t="str">
        <f t="shared" si="18"/>
        <v>X</v>
      </c>
      <c r="G68" s="322">
        <v>12</v>
      </c>
      <c r="H68" s="323" t="s">
        <v>238</v>
      </c>
      <c r="I68" s="321" t="str">
        <f t="shared" si="19"/>
        <v>X</v>
      </c>
      <c r="J68" s="322"/>
      <c r="K68" s="323"/>
      <c r="L68" s="171" t="str">
        <f t="shared" si="4"/>
        <v/>
      </c>
      <c r="M68" s="248">
        <f t="shared" si="5"/>
        <v>60000</v>
      </c>
      <c r="N68" s="387"/>
      <c r="O68" s="387"/>
      <c r="P68" s="387"/>
      <c r="Q68" s="388"/>
    </row>
    <row r="69" spans="1:17" ht="21.75" customHeight="1" x14ac:dyDescent="0.4">
      <c r="A69" s="176"/>
      <c r="B69" s="309"/>
      <c r="C69" s="246"/>
      <c r="D69" s="317"/>
      <c r="E69" s="312"/>
      <c r="F69" s="313" t="str">
        <f t="shared" si="18"/>
        <v/>
      </c>
      <c r="G69" s="312"/>
      <c r="H69" s="315"/>
      <c r="I69" s="313" t="str">
        <f t="shared" si="19"/>
        <v/>
      </c>
      <c r="J69" s="312"/>
      <c r="K69" s="315"/>
      <c r="L69" s="298" t="str">
        <f t="shared" si="4"/>
        <v/>
      </c>
      <c r="M69" s="243" t="str">
        <f t="shared" si="5"/>
        <v/>
      </c>
      <c r="N69" s="387"/>
      <c r="O69" s="387"/>
      <c r="P69" s="387"/>
      <c r="Q69" s="388"/>
    </row>
    <row r="70" spans="1:17" ht="21.75" customHeight="1" x14ac:dyDescent="0.4">
      <c r="A70" s="176"/>
      <c r="B70" s="309"/>
      <c r="C70" s="247"/>
      <c r="D70" s="318"/>
      <c r="E70" s="319"/>
      <c r="F70" s="313" t="str">
        <f t="shared" si="18"/>
        <v/>
      </c>
      <c r="G70" s="312"/>
      <c r="H70" s="315"/>
      <c r="I70" s="313" t="str">
        <f t="shared" si="19"/>
        <v/>
      </c>
      <c r="J70" s="312"/>
      <c r="K70" s="315"/>
      <c r="L70" s="298" t="str">
        <f t="shared" si="4"/>
        <v/>
      </c>
      <c r="M70" s="243" t="str">
        <f t="shared" si="5"/>
        <v/>
      </c>
      <c r="N70" s="394"/>
      <c r="O70" s="394"/>
      <c r="P70" s="394"/>
      <c r="Q70" s="395"/>
    </row>
    <row r="71" spans="1:17" ht="21.75" customHeight="1" x14ac:dyDescent="0.4">
      <c r="A71" s="176"/>
      <c r="B71" s="310" t="s">
        <v>240</v>
      </c>
      <c r="C71" s="246">
        <f>IF(SUM(M71:M73)=0,"",SUM(M71:M73))</f>
        <v>60000</v>
      </c>
      <c r="D71" s="324" t="s">
        <v>266</v>
      </c>
      <c r="E71" s="320">
        <v>5000</v>
      </c>
      <c r="F71" s="321" t="str">
        <f t="shared" ref="F71:F73" si="22">IF(E71="","","X")</f>
        <v>X</v>
      </c>
      <c r="G71" s="322">
        <v>12</v>
      </c>
      <c r="H71" s="323" t="s">
        <v>238</v>
      </c>
      <c r="I71" s="321" t="str">
        <f t="shared" ref="I71:I73" si="23">IF(G71="","","X")</f>
        <v>X</v>
      </c>
      <c r="J71" s="322"/>
      <c r="K71" s="323"/>
      <c r="L71" s="171" t="str">
        <f t="shared" ref="L71:L73" si="24">IF(J71="","","=")</f>
        <v/>
      </c>
      <c r="M71" s="248">
        <f t="shared" ref="M71:M73" si="25">IF(E71*IF(G71="",1,G71)*IF(J71="",1,J71)=0,"",E71*IF(G71="",1,G71)*IF(J71="",1,J71))</f>
        <v>60000</v>
      </c>
      <c r="N71" s="410"/>
      <c r="O71" s="410"/>
      <c r="P71" s="410"/>
      <c r="Q71" s="411"/>
    </row>
    <row r="72" spans="1:17" ht="21.75" customHeight="1" x14ac:dyDescent="0.4">
      <c r="A72" s="176"/>
      <c r="B72" s="170"/>
      <c r="C72" s="246"/>
      <c r="D72" s="317"/>
      <c r="E72" s="320"/>
      <c r="F72" s="313" t="str">
        <f t="shared" si="22"/>
        <v/>
      </c>
      <c r="G72" s="312"/>
      <c r="H72" s="315"/>
      <c r="I72" s="313" t="str">
        <f t="shared" si="23"/>
        <v/>
      </c>
      <c r="J72" s="312"/>
      <c r="K72" s="315"/>
      <c r="L72" s="298" t="str">
        <f t="shared" si="24"/>
        <v/>
      </c>
      <c r="M72" s="243" t="str">
        <f t="shared" si="25"/>
        <v/>
      </c>
      <c r="N72" s="387"/>
      <c r="O72" s="387"/>
      <c r="P72" s="387"/>
      <c r="Q72" s="388"/>
    </row>
    <row r="73" spans="1:17" ht="21.75" customHeight="1" x14ac:dyDescent="0.4">
      <c r="A73" s="176"/>
      <c r="B73" s="173"/>
      <c r="C73" s="246"/>
      <c r="D73" s="63"/>
      <c r="E73" s="30"/>
      <c r="F73" s="298" t="str">
        <f t="shared" si="22"/>
        <v/>
      </c>
      <c r="G73" s="40"/>
      <c r="H73" s="31"/>
      <c r="I73" s="298" t="str">
        <f t="shared" si="23"/>
        <v/>
      </c>
      <c r="J73" s="40"/>
      <c r="K73" s="31"/>
      <c r="L73" s="298" t="str">
        <f t="shared" si="24"/>
        <v/>
      </c>
      <c r="M73" s="243" t="str">
        <f t="shared" si="25"/>
        <v/>
      </c>
      <c r="N73" s="387"/>
      <c r="O73" s="387"/>
      <c r="P73" s="387"/>
      <c r="Q73" s="388"/>
    </row>
    <row r="74" spans="1:17" ht="21.75" customHeight="1" x14ac:dyDescent="0.4">
      <c r="A74" s="251"/>
      <c r="B74" s="174" t="s">
        <v>233</v>
      </c>
      <c r="C74" s="18">
        <f>SUM(C61:C73)</f>
        <v>2540000</v>
      </c>
      <c r="D74" s="396"/>
      <c r="E74" s="397"/>
      <c r="F74" s="397"/>
      <c r="G74" s="397"/>
      <c r="H74" s="397"/>
      <c r="I74" s="397"/>
      <c r="J74" s="397"/>
      <c r="K74" s="397"/>
      <c r="L74" s="397"/>
      <c r="M74" s="397"/>
      <c r="N74" s="397"/>
      <c r="O74" s="397"/>
      <c r="P74" s="397"/>
      <c r="Q74" s="398"/>
    </row>
    <row r="75" spans="1:17" ht="35.1" customHeight="1" x14ac:dyDescent="0.4">
      <c r="A75" s="409" t="s">
        <v>53</v>
      </c>
      <c r="B75" s="409"/>
      <c r="C75" s="7">
        <f>SUM(C26,C41,C59,C74)</f>
        <v>5400000</v>
      </c>
      <c r="D75" s="396"/>
      <c r="E75" s="397"/>
      <c r="F75" s="397"/>
      <c r="G75" s="397"/>
      <c r="H75" s="397"/>
      <c r="I75" s="397"/>
      <c r="J75" s="397"/>
      <c r="K75" s="397"/>
      <c r="L75" s="397"/>
      <c r="M75" s="397"/>
      <c r="N75" s="397"/>
      <c r="O75" s="397"/>
      <c r="P75" s="397"/>
      <c r="Q75" s="398"/>
    </row>
    <row r="76" spans="1:17" ht="24" x14ac:dyDescent="0.4">
      <c r="B76" s="178" t="s">
        <v>54</v>
      </c>
    </row>
    <row r="77" spans="1:17" ht="24" x14ac:dyDescent="0.4">
      <c r="B77" s="179" t="s">
        <v>224</v>
      </c>
    </row>
    <row r="78" spans="1:17" ht="24" x14ac:dyDescent="0.4">
      <c r="B78" s="178" t="s">
        <v>55</v>
      </c>
    </row>
  </sheetData>
  <sheetProtection formatCells="0" formatColumns="0" formatRows="0" insertColumns="0" insertRows="0"/>
  <mergeCells count="90">
    <mergeCell ref="N71:Q71"/>
    <mergeCell ref="N72:Q72"/>
    <mergeCell ref="N73:Q73"/>
    <mergeCell ref="N51:Q51"/>
    <mergeCell ref="N52:Q52"/>
    <mergeCell ref="N53:Q53"/>
    <mergeCell ref="N54:Q54"/>
    <mergeCell ref="N55:Q55"/>
    <mergeCell ref="N70:Q70"/>
    <mergeCell ref="N65:Q65"/>
    <mergeCell ref="A12:A26"/>
    <mergeCell ref="B27:Q27"/>
    <mergeCell ref="N28:Q28"/>
    <mergeCell ref="D26:Q26"/>
    <mergeCell ref="N22:Q22"/>
    <mergeCell ref="N23:Q23"/>
    <mergeCell ref="N24:Q24"/>
    <mergeCell ref="N25:Q25"/>
    <mergeCell ref="N19:Q19"/>
    <mergeCell ref="N20:Q20"/>
    <mergeCell ref="N21:Q21"/>
    <mergeCell ref="B16:Q16"/>
    <mergeCell ref="B5:D5"/>
    <mergeCell ref="H7:J7"/>
    <mergeCell ref="K7:M7"/>
    <mergeCell ref="N13:Q13"/>
    <mergeCell ref="B31:Q31"/>
    <mergeCell ref="N30:Q30"/>
    <mergeCell ref="N29:Q29"/>
    <mergeCell ref="N7:P7"/>
    <mergeCell ref="N14:Q14"/>
    <mergeCell ref="N15:Q15"/>
    <mergeCell ref="B12:Q12"/>
    <mergeCell ref="N11:Q11"/>
    <mergeCell ref="B7:D7"/>
    <mergeCell ref="E7:G7"/>
    <mergeCell ref="B4:D4"/>
    <mergeCell ref="N17:Q17"/>
    <mergeCell ref="N18:Q18"/>
    <mergeCell ref="D10:Q10"/>
    <mergeCell ref="K4:M4"/>
    <mergeCell ref="K5:M5"/>
    <mergeCell ref="E4:G4"/>
    <mergeCell ref="E5:G5"/>
    <mergeCell ref="H4:J4"/>
    <mergeCell ref="H5:J5"/>
    <mergeCell ref="C10:C11"/>
    <mergeCell ref="A10:B11"/>
    <mergeCell ref="E6:G6"/>
    <mergeCell ref="H6:J6"/>
    <mergeCell ref="K6:M6"/>
    <mergeCell ref="N6:P6"/>
    <mergeCell ref="A75:B75"/>
    <mergeCell ref="N57:Q57"/>
    <mergeCell ref="N58:Q58"/>
    <mergeCell ref="D75:Q75"/>
    <mergeCell ref="N56:Q56"/>
    <mergeCell ref="D74:Q74"/>
    <mergeCell ref="N67:Q67"/>
    <mergeCell ref="N66:Q66"/>
    <mergeCell ref="D59:Q59"/>
    <mergeCell ref="B60:Q60"/>
    <mergeCell ref="N61:Q61"/>
    <mergeCell ref="N62:Q62"/>
    <mergeCell ref="N63:Q63"/>
    <mergeCell ref="B64:Q64"/>
    <mergeCell ref="N68:Q68"/>
    <mergeCell ref="N69:Q69"/>
    <mergeCell ref="N4:P4"/>
    <mergeCell ref="N5:P5"/>
    <mergeCell ref="N49:Q49"/>
    <mergeCell ref="N33:Q33"/>
    <mergeCell ref="N34:Q34"/>
    <mergeCell ref="N35:Q35"/>
    <mergeCell ref="N36:Q36"/>
    <mergeCell ref="N37:Q37"/>
    <mergeCell ref="D41:Q41"/>
    <mergeCell ref="B42:Q42"/>
    <mergeCell ref="N43:Q43"/>
    <mergeCell ref="N44:Q44"/>
    <mergeCell ref="N45:Q45"/>
    <mergeCell ref="B6:D6"/>
    <mergeCell ref="N32:Q32"/>
    <mergeCell ref="N38:Q38"/>
    <mergeCell ref="N50:Q50"/>
    <mergeCell ref="N39:Q39"/>
    <mergeCell ref="N40:Q40"/>
    <mergeCell ref="N47:Q47"/>
    <mergeCell ref="N48:Q48"/>
    <mergeCell ref="B46:Q46"/>
  </mergeCells>
  <phoneticPr fontId="3"/>
  <dataValidations count="4">
    <dataValidation allowBlank="1" showInputMessage="1" showErrorMessage="1" prompt="財務諸表作成目的で日常用いてる会計科目を使用してください。" sqref="B13:B15 B17:B25 B44:B45 B62:B63" xr:uid="{00000000-0002-0000-0300-000000000000}"/>
    <dataValidation allowBlank="1" showInputMessage="1" showErrorMessage="1" prompt="「単価」に関して、小数点がある数値は四捨五入して整数を入力してください。" sqref="E11 E17:E25 E32:E40 E47:E58 E65:E73" xr:uid="{00000000-0002-0000-0300-000001000000}"/>
    <dataValidation allowBlank="1" showInputMessage="1" showErrorMessage="1" prompt="黄色セルは自動計算ですので、記載不要です。" sqref="C43:C45 Q5:Q7 C13:C15 M13:M15 C17:C26 M17:M25 M28:M29 M43:M45 M61:M63 C61:C63 E5:J7 K6:P7"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G43 E43:E45 E61:E63 G61" xr:uid="{00000000-0002-0000-0300-000003000000}"/>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48"/>
  <sheetViews>
    <sheetView view="pageBreakPreview" topLeftCell="B49" zoomScale="60" zoomScaleNormal="55" workbookViewId="0">
      <selection activeCell="Q5" sqref="Q5"/>
    </sheetView>
  </sheetViews>
  <sheetFormatPr defaultColWidth="9" defaultRowHeight="18" x14ac:dyDescent="0.4"/>
  <cols>
    <col min="1" max="1" width="2" style="107" customWidth="1"/>
    <col min="2" max="2" width="17.625" style="107" customWidth="1"/>
    <col min="3" max="4" width="18.125" style="107" customWidth="1"/>
    <col min="5" max="5" width="13.125" style="107" customWidth="1"/>
    <col min="6" max="6" width="3.625" style="107" customWidth="1"/>
    <col min="7" max="8" width="13.125" style="107" customWidth="1"/>
    <col min="9" max="9" width="3.625" style="107" customWidth="1"/>
    <col min="10" max="11" width="13.125" style="107" customWidth="1"/>
    <col min="12" max="12" width="3.625" style="107" customWidth="1"/>
    <col min="13" max="14" width="13.125" style="107" customWidth="1"/>
    <col min="15" max="15" width="3.625" style="107" customWidth="1"/>
    <col min="16" max="16" width="13.125" style="107" customWidth="1"/>
    <col min="17" max="17" width="28.125" style="107" customWidth="1"/>
    <col min="18" max="16384" width="9" style="107"/>
  </cols>
  <sheetData>
    <row r="1" spans="1:17" ht="30" x14ac:dyDescent="0.4">
      <c r="B1" s="438" t="s">
        <v>212</v>
      </c>
      <c r="C1" s="438"/>
      <c r="D1" s="438"/>
      <c r="E1" s="438"/>
      <c r="F1" s="438"/>
      <c r="G1" s="438"/>
      <c r="H1" s="438"/>
      <c r="I1" s="438"/>
      <c r="J1" s="438"/>
      <c r="K1" s="438"/>
      <c r="L1" s="438"/>
      <c r="M1" s="438"/>
      <c r="N1" s="438"/>
      <c r="O1" s="129"/>
      <c r="P1" s="129"/>
      <c r="Q1" s="129"/>
    </row>
    <row r="2" spans="1:17" ht="24" x14ac:dyDescent="0.4">
      <c r="B2" s="180"/>
      <c r="C2" s="162"/>
      <c r="D2" s="162"/>
      <c r="E2" s="163"/>
      <c r="F2" s="164"/>
      <c r="G2" s="164"/>
      <c r="H2" s="165"/>
      <c r="I2" s="166"/>
      <c r="J2" s="181"/>
      <c r="K2" s="182"/>
      <c r="L2" s="167"/>
      <c r="M2" s="168"/>
      <c r="N2" s="167"/>
      <c r="O2" s="129"/>
      <c r="P2" s="129"/>
      <c r="Q2" s="129"/>
    </row>
    <row r="3" spans="1:17" s="156" customFormat="1" ht="29.25" customHeight="1" x14ac:dyDescent="0.4">
      <c r="B3" s="183" t="s">
        <v>56</v>
      </c>
      <c r="C3" s="184"/>
      <c r="D3" s="184"/>
      <c r="E3" s="184"/>
      <c r="F3" s="185"/>
      <c r="G3" s="185"/>
      <c r="H3" s="186"/>
      <c r="I3" s="187"/>
      <c r="J3" s="186"/>
      <c r="K3" s="188"/>
      <c r="L3" s="188"/>
      <c r="M3" s="189"/>
      <c r="N3" s="188"/>
      <c r="O3" s="157"/>
      <c r="P3" s="157"/>
      <c r="Q3" s="157"/>
    </row>
    <row r="4" spans="1:17" ht="54" customHeight="1" x14ac:dyDescent="0.4">
      <c r="B4" s="439"/>
      <c r="C4" s="439"/>
      <c r="D4" s="439"/>
      <c r="E4" s="392" t="s">
        <v>7</v>
      </c>
      <c r="F4" s="392"/>
      <c r="G4" s="392"/>
      <c r="H4" s="392" t="s">
        <v>8</v>
      </c>
      <c r="I4" s="392"/>
      <c r="J4" s="392"/>
      <c r="K4" s="392" t="s">
        <v>9</v>
      </c>
      <c r="L4" s="392"/>
      <c r="M4" s="392"/>
      <c r="N4" s="392" t="s">
        <v>234</v>
      </c>
      <c r="O4" s="392"/>
      <c r="P4" s="392"/>
      <c r="Q4" s="238" t="s">
        <v>41</v>
      </c>
    </row>
    <row r="5" spans="1:17" ht="25.15" customHeight="1" x14ac:dyDescent="0.4">
      <c r="B5" s="440" t="s">
        <v>57</v>
      </c>
      <c r="C5" s="440"/>
      <c r="D5" s="440"/>
      <c r="E5" s="422">
        <f>C26</f>
        <v>0</v>
      </c>
      <c r="F5" s="422"/>
      <c r="G5" s="422"/>
      <c r="H5" s="422">
        <f>C53</f>
        <v>1000000</v>
      </c>
      <c r="I5" s="422"/>
      <c r="J5" s="422"/>
      <c r="K5" s="422">
        <f>C99</f>
        <v>14135000</v>
      </c>
      <c r="L5" s="422"/>
      <c r="M5" s="422"/>
      <c r="N5" s="422">
        <f>C144</f>
        <v>20300000</v>
      </c>
      <c r="O5" s="422"/>
      <c r="P5" s="422"/>
      <c r="Q5" s="3">
        <f>SUM(E5:P5)</f>
        <v>35435000</v>
      </c>
    </row>
    <row r="6" spans="1:17" ht="25.15" customHeight="1" x14ac:dyDescent="0.4">
      <c r="B6" s="406" t="s">
        <v>58</v>
      </c>
      <c r="C6" s="407"/>
      <c r="D6" s="408"/>
      <c r="E6" s="418">
        <f>ROUND(SUM(C13:C15),0)</f>
        <v>0</v>
      </c>
      <c r="F6" s="419"/>
      <c r="G6" s="420"/>
      <c r="H6" s="418">
        <f>ROUND(SUM(C28:C30),0)</f>
        <v>0</v>
      </c>
      <c r="I6" s="419"/>
      <c r="J6" s="420"/>
      <c r="K6" s="418">
        <f>ROUND(SUM(C55:C57),0)</f>
        <v>4080000</v>
      </c>
      <c r="L6" s="419"/>
      <c r="M6" s="420"/>
      <c r="N6" s="418">
        <f>ROUND(SUM(C101:C103),0)</f>
        <v>12240000</v>
      </c>
      <c r="O6" s="419"/>
      <c r="P6" s="420"/>
      <c r="Q6" s="9">
        <f>SUM(E6:P6)</f>
        <v>16320000</v>
      </c>
    </row>
    <row r="7" spans="1:17" ht="25.15" customHeight="1" x14ac:dyDescent="0.4">
      <c r="B7" s="406" t="s">
        <v>59</v>
      </c>
      <c r="C7" s="407"/>
      <c r="D7" s="408"/>
      <c r="E7" s="422">
        <f>ROUND(SUM(C17:C25),0)</f>
        <v>0</v>
      </c>
      <c r="F7" s="422"/>
      <c r="G7" s="422"/>
      <c r="H7" s="422">
        <f>ROUND(SUM(C32:C52),0)</f>
        <v>1000000</v>
      </c>
      <c r="I7" s="422"/>
      <c r="J7" s="422"/>
      <c r="K7" s="422">
        <f>ROUND(SUM(C59:C98),0)</f>
        <v>10055000</v>
      </c>
      <c r="L7" s="422"/>
      <c r="M7" s="422"/>
      <c r="N7" s="422">
        <f>ROUND(SUM(C105:C143),0)</f>
        <v>8060000</v>
      </c>
      <c r="O7" s="422"/>
      <c r="P7" s="422"/>
      <c r="Q7" s="9">
        <f>SUM(E7:P7)</f>
        <v>19115000</v>
      </c>
    </row>
    <row r="8" spans="1:17" ht="24" x14ac:dyDescent="0.4">
      <c r="B8" s="190"/>
      <c r="C8" s="121"/>
      <c r="D8" s="121"/>
      <c r="E8" s="152"/>
      <c r="F8" s="153"/>
      <c r="G8" s="153"/>
      <c r="H8" s="154"/>
      <c r="I8" s="109"/>
      <c r="J8" s="154"/>
      <c r="K8" s="110"/>
      <c r="L8" s="110"/>
      <c r="M8" s="111"/>
      <c r="N8" s="110"/>
    </row>
    <row r="9" spans="1:17" s="197" customFormat="1" ht="40.15" customHeight="1" x14ac:dyDescent="0.4">
      <c r="A9" s="178"/>
      <c r="B9" s="188" t="s">
        <v>60</v>
      </c>
      <c r="C9" s="191"/>
      <c r="D9" s="191"/>
      <c r="E9" s="192"/>
      <c r="F9" s="193"/>
      <c r="G9" s="193"/>
      <c r="H9" s="194"/>
      <c r="I9" s="195"/>
      <c r="J9" s="194"/>
      <c r="K9" s="182"/>
      <c r="L9" s="182"/>
      <c r="M9" s="196"/>
      <c r="N9" s="182"/>
      <c r="O9" s="178"/>
      <c r="P9" s="178"/>
      <c r="Q9" s="178"/>
    </row>
    <row r="10" spans="1:17" ht="24" x14ac:dyDescent="0.4">
      <c r="A10" s="423" t="s">
        <v>77</v>
      </c>
      <c r="B10" s="425"/>
      <c r="C10" s="416" t="s">
        <v>44</v>
      </c>
      <c r="D10" s="413" t="s">
        <v>45</v>
      </c>
      <c r="E10" s="413"/>
      <c r="F10" s="413"/>
      <c r="G10" s="413"/>
      <c r="H10" s="413"/>
      <c r="I10" s="413"/>
      <c r="J10" s="413"/>
      <c r="K10" s="413"/>
      <c r="L10" s="413"/>
      <c r="M10" s="413"/>
      <c r="N10" s="413"/>
      <c r="O10" s="413"/>
      <c r="P10" s="413"/>
      <c r="Q10" s="413"/>
    </row>
    <row r="11" spans="1:17" ht="24" x14ac:dyDescent="0.4">
      <c r="A11" s="443"/>
      <c r="B11" s="444"/>
      <c r="C11" s="417"/>
      <c r="D11" s="240" t="s">
        <v>46</v>
      </c>
      <c r="E11" s="65" t="s">
        <v>47</v>
      </c>
      <c r="F11" s="19" t="s">
        <v>48</v>
      </c>
      <c r="G11" s="65" t="s">
        <v>49</v>
      </c>
      <c r="H11" s="65" t="s">
        <v>50</v>
      </c>
      <c r="I11" s="19" t="s">
        <v>48</v>
      </c>
      <c r="J11" s="65" t="s">
        <v>49</v>
      </c>
      <c r="K11" s="65" t="s">
        <v>50</v>
      </c>
      <c r="L11" s="14" t="s">
        <v>61</v>
      </c>
      <c r="M11" s="236" t="s">
        <v>52</v>
      </c>
      <c r="N11" s="413" t="s">
        <v>76</v>
      </c>
      <c r="O11" s="413"/>
      <c r="P11" s="413"/>
      <c r="Q11" s="413"/>
    </row>
    <row r="12" spans="1:17" ht="24" x14ac:dyDescent="0.4">
      <c r="A12" s="198"/>
      <c r="B12" s="399" t="s">
        <v>63</v>
      </c>
      <c r="C12" s="400"/>
      <c r="D12" s="400"/>
      <c r="E12" s="400"/>
      <c r="F12" s="400"/>
      <c r="G12" s="400"/>
      <c r="H12" s="400"/>
      <c r="I12" s="400"/>
      <c r="J12" s="400"/>
      <c r="K12" s="400"/>
      <c r="L12" s="400"/>
      <c r="M12" s="400"/>
      <c r="N12" s="400"/>
      <c r="O12" s="400"/>
      <c r="P12" s="400"/>
      <c r="Q12" s="401"/>
    </row>
    <row r="13" spans="1:17" ht="21.75" customHeight="1" x14ac:dyDescent="0.4">
      <c r="A13" s="176"/>
      <c r="B13" s="37"/>
      <c r="C13" s="241" t="str">
        <f>IF(SUM(M13:M15)=0,"",SUM(M13:M15))</f>
        <v/>
      </c>
      <c r="D13" s="68"/>
      <c r="E13" s="38"/>
      <c r="F13" s="169" t="str">
        <f>IF(E13="","","X")</f>
        <v/>
      </c>
      <c r="G13" s="57"/>
      <c r="H13" s="39"/>
      <c r="I13" s="169" t="str">
        <f>IF(G13="","","X")</f>
        <v/>
      </c>
      <c r="J13" s="57"/>
      <c r="K13" s="39"/>
      <c r="L13" s="169" t="str">
        <f t="shared" ref="L13:L25" si="0">IF(J13="","","=")</f>
        <v/>
      </c>
      <c r="M13" s="243" t="str">
        <f>IF(E13*IF(G13="",1,G13)*IF(J13="",1,J13)=0,"",E13*IF(G13="",1,G13)*IF(J13="",1,J13))</f>
        <v/>
      </c>
      <c r="N13" s="404"/>
      <c r="O13" s="404"/>
      <c r="P13" s="404"/>
      <c r="Q13" s="405"/>
    </row>
    <row r="14" spans="1:17" ht="21.75" customHeight="1" x14ac:dyDescent="0.4">
      <c r="A14" s="176"/>
      <c r="B14" s="170"/>
      <c r="C14" s="241"/>
      <c r="D14" s="68"/>
      <c r="E14" s="38"/>
      <c r="F14" s="169" t="str">
        <f>IF(E14="","","X")</f>
        <v/>
      </c>
      <c r="G14" s="57"/>
      <c r="H14" s="39"/>
      <c r="I14" s="169" t="str">
        <f>IF(G14="","","X")</f>
        <v/>
      </c>
      <c r="J14" s="57"/>
      <c r="K14" s="39"/>
      <c r="L14" s="169" t="str">
        <f t="shared" si="0"/>
        <v/>
      </c>
      <c r="M14" s="243" t="str">
        <f t="shared" ref="M14" si="1">IF(E14*IF(G14="",1,G14)*IF(J14="",1,J14)=0,"",E14*IF(G14="",1,G14)*IF(J14="",1,J14))</f>
        <v/>
      </c>
      <c r="N14" s="404"/>
      <c r="O14" s="404"/>
      <c r="P14" s="404"/>
      <c r="Q14" s="405"/>
    </row>
    <row r="15" spans="1:17" ht="21.75" customHeight="1" x14ac:dyDescent="0.4">
      <c r="A15" s="176"/>
      <c r="B15" s="170"/>
      <c r="C15" s="242"/>
      <c r="D15" s="68"/>
      <c r="E15" s="38"/>
      <c r="F15" s="169" t="str">
        <f>IF(E15="","","X")</f>
        <v/>
      </c>
      <c r="G15" s="57"/>
      <c r="H15" s="39"/>
      <c r="I15" s="169" t="str">
        <f>IF(G15="","","X")</f>
        <v/>
      </c>
      <c r="J15" s="57"/>
      <c r="K15" s="39"/>
      <c r="L15" s="169" t="str">
        <f t="shared" si="0"/>
        <v/>
      </c>
      <c r="M15" s="243" t="str">
        <f>IF(E15*IF(G15="",1,G15)*IF(J15="",1,J15)=0,"",E15*IF(G15="",1,G15)*IF(J15="",1,J15))</f>
        <v/>
      </c>
      <c r="N15" s="404"/>
      <c r="O15" s="404"/>
      <c r="P15" s="404"/>
      <c r="Q15" s="405"/>
    </row>
    <row r="16" spans="1:17" ht="21.75" customHeight="1" x14ac:dyDescent="0.4">
      <c r="A16" s="176"/>
      <c r="B16" s="389" t="s">
        <v>64</v>
      </c>
      <c r="C16" s="390"/>
      <c r="D16" s="390"/>
      <c r="E16" s="390"/>
      <c r="F16" s="390"/>
      <c r="G16" s="390"/>
      <c r="H16" s="390"/>
      <c r="I16" s="390"/>
      <c r="J16" s="390"/>
      <c r="K16" s="390"/>
      <c r="L16" s="390"/>
      <c r="M16" s="390"/>
      <c r="N16" s="390"/>
      <c r="O16" s="390"/>
      <c r="P16" s="390"/>
      <c r="Q16" s="391"/>
    </row>
    <row r="17" spans="1:17" ht="24" x14ac:dyDescent="0.4">
      <c r="A17" s="176"/>
      <c r="B17" s="27"/>
      <c r="C17" s="74" t="str">
        <f>IF(SUM(M17:M19)=0,"",SUM(M17:M19))</f>
        <v/>
      </c>
      <c r="D17" s="67"/>
      <c r="E17" s="28"/>
      <c r="F17" s="171" t="str">
        <f>IF(E17="","","X")</f>
        <v/>
      </c>
      <c r="G17" s="58"/>
      <c r="H17" s="29"/>
      <c r="I17" s="171" t="str">
        <f>IF(G17="","","X")</f>
        <v/>
      </c>
      <c r="J17" s="58"/>
      <c r="K17" s="29"/>
      <c r="L17" s="171" t="str">
        <f>IF(J17="","","=")</f>
        <v/>
      </c>
      <c r="M17" s="248" t="str">
        <f>IF(E17*IF(G17="",1,G17)*IF(J17="",1,J17)=0,"",E17*IF(G17="",1,G17)*IF(J17="",1,J17))</f>
        <v/>
      </c>
      <c r="N17" s="441"/>
      <c r="O17" s="441"/>
      <c r="P17" s="441"/>
      <c r="Q17" s="442"/>
    </row>
    <row r="18" spans="1:17" ht="21.75" customHeight="1" x14ac:dyDescent="0.4">
      <c r="A18" s="176"/>
      <c r="B18" s="170"/>
      <c r="C18" s="241"/>
      <c r="D18" s="69"/>
      <c r="E18" s="30"/>
      <c r="F18" s="169" t="str">
        <f t="shared" ref="F18:F25" si="2">IF(E18="","","X")</f>
        <v/>
      </c>
      <c r="G18" s="59"/>
      <c r="H18" s="31"/>
      <c r="I18" s="169" t="str">
        <f t="shared" ref="I18:I25" si="3">IF(G18="","","X")</f>
        <v/>
      </c>
      <c r="J18" s="59"/>
      <c r="K18" s="31"/>
      <c r="L18" s="169" t="str">
        <f t="shared" si="0"/>
        <v/>
      </c>
      <c r="M18" s="243" t="str">
        <f t="shared" ref="M18:M25" si="4">IF(E18*IF(G18="",1,G18)*IF(J18="",1,J18)=0,"",E18*IF(G18="",1,G18)*IF(J18="",1,J18))</f>
        <v/>
      </c>
      <c r="N18" s="428"/>
      <c r="O18" s="428"/>
      <c r="P18" s="428"/>
      <c r="Q18" s="429"/>
    </row>
    <row r="19" spans="1:17" ht="21.75" customHeight="1" x14ac:dyDescent="0.4">
      <c r="A19" s="176"/>
      <c r="B19" s="170"/>
      <c r="C19" s="241"/>
      <c r="D19" s="69"/>
      <c r="E19" s="30"/>
      <c r="F19" s="172" t="str">
        <f t="shared" si="2"/>
        <v/>
      </c>
      <c r="G19" s="60"/>
      <c r="H19" s="32"/>
      <c r="I19" s="172" t="str">
        <f t="shared" si="3"/>
        <v/>
      </c>
      <c r="J19" s="60"/>
      <c r="K19" s="32"/>
      <c r="L19" s="172" t="str">
        <f t="shared" si="0"/>
        <v/>
      </c>
      <c r="M19" s="212" t="str">
        <f t="shared" si="4"/>
        <v/>
      </c>
      <c r="N19" s="436"/>
      <c r="O19" s="436"/>
      <c r="P19" s="436"/>
      <c r="Q19" s="437"/>
    </row>
    <row r="20" spans="1:17" ht="21.75" customHeight="1" x14ac:dyDescent="0.4">
      <c r="A20" s="176"/>
      <c r="B20" s="33"/>
      <c r="C20" s="254" t="str">
        <f>IF(SUM(M20:M22)=0,"",SUM(M20:M22))</f>
        <v/>
      </c>
      <c r="D20" s="70"/>
      <c r="E20" s="34"/>
      <c r="F20" s="169" t="str">
        <f t="shared" si="2"/>
        <v/>
      </c>
      <c r="G20" s="59"/>
      <c r="H20" s="31"/>
      <c r="I20" s="169" t="str">
        <f t="shared" si="3"/>
        <v/>
      </c>
      <c r="J20" s="59"/>
      <c r="K20" s="31"/>
      <c r="L20" s="169" t="str">
        <f t="shared" si="0"/>
        <v/>
      </c>
      <c r="M20" s="243" t="str">
        <f t="shared" si="4"/>
        <v/>
      </c>
      <c r="N20" s="428"/>
      <c r="O20" s="428"/>
      <c r="P20" s="428"/>
      <c r="Q20" s="429"/>
    </row>
    <row r="21" spans="1:17" ht="21.75" customHeight="1" x14ac:dyDescent="0.4">
      <c r="A21" s="176"/>
      <c r="B21" s="170"/>
      <c r="C21" s="241"/>
      <c r="D21" s="69"/>
      <c r="E21" s="30"/>
      <c r="F21" s="169" t="str">
        <f t="shared" si="2"/>
        <v/>
      </c>
      <c r="G21" s="59"/>
      <c r="H21" s="31"/>
      <c r="I21" s="169" t="str">
        <f t="shared" si="3"/>
        <v/>
      </c>
      <c r="J21" s="59"/>
      <c r="K21" s="31"/>
      <c r="L21" s="169" t="str">
        <f t="shared" si="0"/>
        <v/>
      </c>
      <c r="M21" s="243" t="str">
        <f t="shared" si="4"/>
        <v/>
      </c>
      <c r="N21" s="428"/>
      <c r="O21" s="428"/>
      <c r="P21" s="428"/>
      <c r="Q21" s="429"/>
    </row>
    <row r="22" spans="1:17" ht="21.75" customHeight="1" x14ac:dyDescent="0.4">
      <c r="A22" s="176"/>
      <c r="B22" s="199"/>
      <c r="C22" s="242"/>
      <c r="D22" s="71"/>
      <c r="E22" s="35"/>
      <c r="F22" s="172" t="str">
        <f t="shared" si="2"/>
        <v/>
      </c>
      <c r="G22" s="60"/>
      <c r="H22" s="32"/>
      <c r="I22" s="172" t="str">
        <f t="shared" si="3"/>
        <v/>
      </c>
      <c r="J22" s="60"/>
      <c r="K22" s="32"/>
      <c r="L22" s="172" t="str">
        <f t="shared" si="0"/>
        <v/>
      </c>
      <c r="M22" s="212" t="str">
        <f t="shared" si="4"/>
        <v/>
      </c>
      <c r="N22" s="436"/>
      <c r="O22" s="436"/>
      <c r="P22" s="436"/>
      <c r="Q22" s="437"/>
    </row>
    <row r="23" spans="1:17" ht="21.75" customHeight="1" x14ac:dyDescent="0.4">
      <c r="A23" s="176"/>
      <c r="B23" s="36"/>
      <c r="C23" s="241" t="str">
        <f>IF(SUM(M23:M25)=0,"",SUM(M23:M25))</f>
        <v/>
      </c>
      <c r="D23" s="72"/>
      <c r="E23" s="30"/>
      <c r="F23" s="169" t="str">
        <f t="shared" si="2"/>
        <v/>
      </c>
      <c r="G23" s="59"/>
      <c r="H23" s="31"/>
      <c r="I23" s="169" t="str">
        <f t="shared" si="3"/>
        <v/>
      </c>
      <c r="J23" s="59"/>
      <c r="K23" s="31"/>
      <c r="L23" s="169" t="str">
        <f t="shared" si="0"/>
        <v/>
      </c>
      <c r="M23" s="243" t="str">
        <f t="shared" si="4"/>
        <v/>
      </c>
      <c r="N23" s="428"/>
      <c r="O23" s="428"/>
      <c r="P23" s="428"/>
      <c r="Q23" s="429"/>
    </row>
    <row r="24" spans="1:17" ht="21.75" customHeight="1" x14ac:dyDescent="0.4">
      <c r="A24" s="176"/>
      <c r="B24" s="170"/>
      <c r="C24" s="241"/>
      <c r="D24" s="72"/>
      <c r="E24" s="30"/>
      <c r="F24" s="169" t="str">
        <f t="shared" si="2"/>
        <v/>
      </c>
      <c r="G24" s="59"/>
      <c r="H24" s="31"/>
      <c r="I24" s="169" t="str">
        <f t="shared" si="3"/>
        <v/>
      </c>
      <c r="J24" s="59"/>
      <c r="K24" s="31"/>
      <c r="L24" s="169" t="str">
        <f t="shared" si="0"/>
        <v/>
      </c>
      <c r="M24" s="243" t="str">
        <f t="shared" si="4"/>
        <v/>
      </c>
      <c r="N24" s="428"/>
      <c r="O24" s="428"/>
      <c r="P24" s="428"/>
      <c r="Q24" s="429"/>
    </row>
    <row r="25" spans="1:17" ht="21.75" customHeight="1" x14ac:dyDescent="0.4">
      <c r="A25" s="176"/>
      <c r="B25" s="199"/>
      <c r="C25" s="242"/>
      <c r="D25" s="73"/>
      <c r="E25" s="35"/>
      <c r="F25" s="172" t="str">
        <f t="shared" si="2"/>
        <v/>
      </c>
      <c r="G25" s="60"/>
      <c r="H25" s="32"/>
      <c r="I25" s="172" t="str">
        <f t="shared" si="3"/>
        <v/>
      </c>
      <c r="J25" s="60"/>
      <c r="K25" s="32"/>
      <c r="L25" s="172" t="str">
        <f t="shared" si="0"/>
        <v/>
      </c>
      <c r="M25" s="212" t="str">
        <f t="shared" si="4"/>
        <v/>
      </c>
      <c r="N25" s="436"/>
      <c r="O25" s="436"/>
      <c r="P25" s="436"/>
      <c r="Q25" s="437"/>
    </row>
    <row r="26" spans="1:17" ht="21.75" customHeight="1" x14ac:dyDescent="0.4">
      <c r="A26" s="177"/>
      <c r="B26" s="200" t="s">
        <v>27</v>
      </c>
      <c r="C26" s="24">
        <f>SUM(C13:C15,C17:C25)</f>
        <v>0</v>
      </c>
      <c r="D26" s="396"/>
      <c r="E26" s="397"/>
      <c r="F26" s="397"/>
      <c r="G26" s="397"/>
      <c r="H26" s="397"/>
      <c r="I26" s="397"/>
      <c r="J26" s="397"/>
      <c r="K26" s="397"/>
      <c r="L26" s="397"/>
      <c r="M26" s="397"/>
      <c r="N26" s="397"/>
      <c r="O26" s="397"/>
      <c r="P26" s="397"/>
      <c r="Q26" s="398"/>
    </row>
    <row r="27" spans="1:17" ht="24" x14ac:dyDescent="0.4">
      <c r="A27" s="198"/>
      <c r="B27" s="399" t="s">
        <v>63</v>
      </c>
      <c r="C27" s="400"/>
      <c r="D27" s="400"/>
      <c r="E27" s="400"/>
      <c r="F27" s="400"/>
      <c r="G27" s="400"/>
      <c r="H27" s="400"/>
      <c r="I27" s="400"/>
      <c r="J27" s="400"/>
      <c r="K27" s="400"/>
      <c r="L27" s="400"/>
      <c r="M27" s="400"/>
      <c r="N27" s="400"/>
      <c r="O27" s="400"/>
      <c r="P27" s="400"/>
      <c r="Q27" s="401"/>
    </row>
    <row r="28" spans="1:17" ht="21.75" customHeight="1" x14ac:dyDescent="0.4">
      <c r="A28" s="176"/>
      <c r="B28" s="37"/>
      <c r="C28" s="241" t="str">
        <f>IF(SUM(M28:M30)=0,"",SUM(M28:M30))</f>
        <v/>
      </c>
      <c r="D28" s="68"/>
      <c r="E28" s="38"/>
      <c r="F28" s="169" t="str">
        <f>IF(E28="","","X")</f>
        <v/>
      </c>
      <c r="G28" s="57"/>
      <c r="H28" s="39"/>
      <c r="I28" s="169" t="str">
        <f>IF(G28="","","X")</f>
        <v/>
      </c>
      <c r="J28" s="57"/>
      <c r="K28" s="39"/>
      <c r="L28" s="169" t="str">
        <f t="shared" ref="L28:L30" si="5">IF(J28="","","=")</f>
        <v/>
      </c>
      <c r="M28" s="243" t="str">
        <f>IF(E28*IF(G28="",1,G28)*IF(J28="",1,J28)=0,"",E28*IF(G28="",1,G28)*IF(J28="",1,J28))</f>
        <v/>
      </c>
      <c r="N28" s="404"/>
      <c r="O28" s="404"/>
      <c r="P28" s="404"/>
      <c r="Q28" s="405"/>
    </row>
    <row r="29" spans="1:17" ht="21.75" customHeight="1" x14ac:dyDescent="0.4">
      <c r="A29" s="176"/>
      <c r="B29" s="170"/>
      <c r="C29" s="241"/>
      <c r="D29" s="68"/>
      <c r="E29" s="38"/>
      <c r="F29" s="169" t="str">
        <f>IF(E29="","","X")</f>
        <v/>
      </c>
      <c r="G29" s="57"/>
      <c r="H29" s="39"/>
      <c r="I29" s="169" t="str">
        <f>IF(G29="","","X")</f>
        <v/>
      </c>
      <c r="J29" s="57"/>
      <c r="K29" s="39"/>
      <c r="L29" s="169" t="str">
        <f t="shared" si="5"/>
        <v/>
      </c>
      <c r="M29" s="243" t="str">
        <f t="shared" ref="M29:M30" si="6">IF(E29*IF(G29="",1,G29)*IF(J29="",1,J29)=0,"",E29*IF(G29="",1,G29)*IF(J29="",1,J29))</f>
        <v/>
      </c>
      <c r="N29" s="404"/>
      <c r="O29" s="404"/>
      <c r="P29" s="404"/>
      <c r="Q29" s="405"/>
    </row>
    <row r="30" spans="1:17" ht="21.75" customHeight="1" x14ac:dyDescent="0.4">
      <c r="A30" s="176"/>
      <c r="B30" s="170"/>
      <c r="C30" s="242"/>
      <c r="D30" s="68"/>
      <c r="E30" s="38"/>
      <c r="F30" s="169" t="str">
        <f>IF(E30="","","X")</f>
        <v/>
      </c>
      <c r="G30" s="57"/>
      <c r="H30" s="39"/>
      <c r="I30" s="169" t="str">
        <f>IF(G30="","","X")</f>
        <v/>
      </c>
      <c r="J30" s="57"/>
      <c r="K30" s="39"/>
      <c r="L30" s="169" t="str">
        <f t="shared" si="5"/>
        <v/>
      </c>
      <c r="M30" s="243" t="str">
        <f t="shared" si="6"/>
        <v/>
      </c>
      <c r="N30" s="404"/>
      <c r="O30" s="404"/>
      <c r="P30" s="404"/>
      <c r="Q30" s="405"/>
    </row>
    <row r="31" spans="1:17" ht="21.75" customHeight="1" x14ac:dyDescent="0.4">
      <c r="A31" s="176"/>
      <c r="B31" s="389" t="s">
        <v>64</v>
      </c>
      <c r="C31" s="390"/>
      <c r="D31" s="390"/>
      <c r="E31" s="390"/>
      <c r="F31" s="390"/>
      <c r="G31" s="390"/>
      <c r="H31" s="390"/>
      <c r="I31" s="390"/>
      <c r="J31" s="390"/>
      <c r="K31" s="390"/>
      <c r="L31" s="390"/>
      <c r="M31" s="390"/>
      <c r="N31" s="390"/>
      <c r="O31" s="390"/>
      <c r="P31" s="390"/>
      <c r="Q31" s="391"/>
    </row>
    <row r="32" spans="1:17" ht="21.75" customHeight="1" x14ac:dyDescent="0.4">
      <c r="A32" s="176"/>
      <c r="B32" s="333" t="s">
        <v>248</v>
      </c>
      <c r="C32" s="254">
        <f>IF(SUM(M32:M34)=0,"",SUM(M32:M34))</f>
        <v>120000</v>
      </c>
      <c r="D32" s="311" t="s">
        <v>249</v>
      </c>
      <c r="E32" s="322">
        <v>15000</v>
      </c>
      <c r="F32" s="321" t="str">
        <f>IF(E32="","","X")</f>
        <v>X</v>
      </c>
      <c r="G32" s="336">
        <v>4</v>
      </c>
      <c r="H32" s="323" t="s">
        <v>250</v>
      </c>
      <c r="I32" s="321" t="str">
        <f>IF(G32="","","X")</f>
        <v>X</v>
      </c>
      <c r="J32" s="336">
        <v>2</v>
      </c>
      <c r="K32" s="323" t="s">
        <v>257</v>
      </c>
      <c r="L32" s="171" t="str">
        <f>IF(J32="","","=")</f>
        <v>=</v>
      </c>
      <c r="M32" s="248">
        <f>IF(E32*IF(G32="",1,G32)*IF(J32="",1,J32)=0,"",E32*IF(G32="",1,G32)*IF(J32="",1,J32))</f>
        <v>120000</v>
      </c>
      <c r="N32" s="434" t="s">
        <v>258</v>
      </c>
      <c r="O32" s="434"/>
      <c r="P32" s="434"/>
      <c r="Q32" s="435"/>
    </row>
    <row r="33" spans="1:17" ht="21.75" customHeight="1" x14ac:dyDescent="0.4">
      <c r="A33" s="176"/>
      <c r="B33" s="309"/>
      <c r="C33" s="241"/>
      <c r="D33" s="337"/>
      <c r="E33" s="320"/>
      <c r="F33" s="313" t="str">
        <f t="shared" ref="F33:F52" si="7">IF(E33="","","X")</f>
        <v/>
      </c>
      <c r="G33" s="314"/>
      <c r="H33" s="315"/>
      <c r="I33" s="313" t="str">
        <f t="shared" ref="I33:I52" si="8">IF(G33="","","X")</f>
        <v/>
      </c>
      <c r="J33" s="314"/>
      <c r="K33" s="315"/>
      <c r="L33" s="169" t="str">
        <f t="shared" ref="L33:L52" si="9">IF(J33="","","=")</f>
        <v/>
      </c>
      <c r="M33" s="243" t="str">
        <f t="shared" ref="M33:M52" si="10">IF(E33*IF(G33="",1,G33)*IF(J33="",1,J33)=0,"",E33*IF(G33="",1,G33)*IF(J33="",1,J33))</f>
        <v/>
      </c>
      <c r="N33" s="432"/>
      <c r="O33" s="432"/>
      <c r="P33" s="432"/>
      <c r="Q33" s="433"/>
    </row>
    <row r="34" spans="1:17" ht="21.75" customHeight="1" x14ac:dyDescent="0.4">
      <c r="A34" s="176"/>
      <c r="B34" s="309"/>
      <c r="C34" s="241"/>
      <c r="D34" s="337"/>
      <c r="E34" s="320"/>
      <c r="F34" s="338" t="str">
        <f t="shared" si="7"/>
        <v/>
      </c>
      <c r="G34" s="339"/>
      <c r="H34" s="340"/>
      <c r="I34" s="338" t="str">
        <f t="shared" si="8"/>
        <v/>
      </c>
      <c r="J34" s="339"/>
      <c r="K34" s="340"/>
      <c r="L34" s="172" t="str">
        <f t="shared" si="9"/>
        <v/>
      </c>
      <c r="M34" s="212" t="str">
        <f t="shared" si="10"/>
        <v/>
      </c>
      <c r="N34" s="430"/>
      <c r="O34" s="430"/>
      <c r="P34" s="430"/>
      <c r="Q34" s="431"/>
    </row>
    <row r="35" spans="1:17" ht="21.75" customHeight="1" x14ac:dyDescent="0.4">
      <c r="A35" s="176"/>
      <c r="B35" s="310" t="s">
        <v>251</v>
      </c>
      <c r="C35" s="254">
        <f>IF(SUM(M35:M37)=0,"",SUM(M35:M37))</f>
        <v>60000</v>
      </c>
      <c r="D35" s="341" t="s">
        <v>252</v>
      </c>
      <c r="E35" s="332">
        <v>5000</v>
      </c>
      <c r="F35" s="313" t="str">
        <f t="shared" si="7"/>
        <v>X</v>
      </c>
      <c r="G35" s="336">
        <v>4</v>
      </c>
      <c r="H35" s="323" t="s">
        <v>250</v>
      </c>
      <c r="I35" s="313" t="str">
        <f t="shared" si="8"/>
        <v>X</v>
      </c>
      <c r="J35" s="314"/>
      <c r="K35" s="315"/>
      <c r="L35" s="169" t="str">
        <f t="shared" si="9"/>
        <v/>
      </c>
      <c r="M35" s="243">
        <f t="shared" si="10"/>
        <v>20000</v>
      </c>
      <c r="N35" s="434" t="s">
        <v>259</v>
      </c>
      <c r="O35" s="434"/>
      <c r="P35" s="434"/>
      <c r="Q35" s="435"/>
    </row>
    <row r="36" spans="1:17" ht="21.75" customHeight="1" x14ac:dyDescent="0.4">
      <c r="A36" s="176"/>
      <c r="B36" s="309"/>
      <c r="C36" s="241"/>
      <c r="D36" s="337" t="s">
        <v>253</v>
      </c>
      <c r="E36" s="320">
        <v>10000</v>
      </c>
      <c r="F36" s="313" t="str">
        <f t="shared" si="7"/>
        <v>X</v>
      </c>
      <c r="G36" s="314">
        <v>4</v>
      </c>
      <c r="H36" s="315" t="s">
        <v>250</v>
      </c>
      <c r="I36" s="313" t="str">
        <f t="shared" si="8"/>
        <v>X</v>
      </c>
      <c r="J36" s="314"/>
      <c r="K36" s="315"/>
      <c r="L36" s="169" t="str">
        <f t="shared" si="9"/>
        <v/>
      </c>
      <c r="M36" s="243">
        <f t="shared" si="10"/>
        <v>40000</v>
      </c>
      <c r="N36" s="432" t="s">
        <v>259</v>
      </c>
      <c r="O36" s="432"/>
      <c r="P36" s="432"/>
      <c r="Q36" s="433"/>
    </row>
    <row r="37" spans="1:17" ht="21.75" customHeight="1" x14ac:dyDescent="0.4">
      <c r="A37" s="176"/>
      <c r="B37" s="334"/>
      <c r="C37" s="242"/>
      <c r="D37" s="342"/>
      <c r="E37" s="319"/>
      <c r="F37" s="338" t="str">
        <f t="shared" si="7"/>
        <v/>
      </c>
      <c r="G37" s="339"/>
      <c r="H37" s="340"/>
      <c r="I37" s="338" t="str">
        <f t="shared" si="8"/>
        <v/>
      </c>
      <c r="J37" s="339"/>
      <c r="K37" s="340"/>
      <c r="L37" s="172" t="str">
        <f t="shared" si="9"/>
        <v/>
      </c>
      <c r="M37" s="212" t="str">
        <f t="shared" si="10"/>
        <v/>
      </c>
      <c r="N37" s="430"/>
      <c r="O37" s="430"/>
      <c r="P37" s="430"/>
      <c r="Q37" s="431"/>
    </row>
    <row r="38" spans="1:17" ht="21.75" customHeight="1" x14ac:dyDescent="0.4">
      <c r="A38" s="176"/>
      <c r="B38" s="335" t="s">
        <v>242</v>
      </c>
      <c r="C38" s="241">
        <f>IF(SUM(M38:M40)=0,"",SUM(M38:M40))</f>
        <v>240000</v>
      </c>
      <c r="D38" s="343" t="s">
        <v>271</v>
      </c>
      <c r="E38" s="320">
        <v>10000</v>
      </c>
      <c r="F38" s="313" t="str">
        <f t="shared" ref="F38:F49" si="11">IF(E38="","","X")</f>
        <v>X</v>
      </c>
      <c r="G38" s="314">
        <v>1</v>
      </c>
      <c r="H38" s="315" t="s">
        <v>243</v>
      </c>
      <c r="I38" s="313" t="str">
        <f t="shared" ref="I38:I49" si="12">IF(G38="","","X")</f>
        <v>X</v>
      </c>
      <c r="J38" s="314"/>
      <c r="K38" s="315"/>
      <c r="L38" s="298" t="str">
        <f t="shared" ref="L38:L49" si="13">IF(J38="","","=")</f>
        <v/>
      </c>
      <c r="M38" s="243">
        <f t="shared" ref="M38:M49" si="14">IF(E38*IF(G38="",1,G38)*IF(J38="",1,J38)=0,"",E38*IF(G38="",1,G38)*IF(J38="",1,J38))</f>
        <v>10000</v>
      </c>
      <c r="N38" s="432" t="s">
        <v>259</v>
      </c>
      <c r="O38" s="432"/>
      <c r="P38" s="432"/>
      <c r="Q38" s="433"/>
    </row>
    <row r="39" spans="1:17" ht="21.75" customHeight="1" x14ac:dyDescent="0.4">
      <c r="A39" s="176"/>
      <c r="B39" s="309"/>
      <c r="C39" s="241"/>
      <c r="D39" s="343" t="s">
        <v>290</v>
      </c>
      <c r="E39" s="320">
        <v>500</v>
      </c>
      <c r="F39" s="313" t="str">
        <f t="shared" si="11"/>
        <v>X</v>
      </c>
      <c r="G39" s="314">
        <v>100</v>
      </c>
      <c r="H39" s="315" t="s">
        <v>250</v>
      </c>
      <c r="I39" s="313" t="str">
        <f t="shared" si="12"/>
        <v>X</v>
      </c>
      <c r="J39" s="314"/>
      <c r="K39" s="315"/>
      <c r="L39" s="298" t="str">
        <f t="shared" si="13"/>
        <v/>
      </c>
      <c r="M39" s="243">
        <f t="shared" si="14"/>
        <v>50000</v>
      </c>
      <c r="N39" s="432" t="s">
        <v>291</v>
      </c>
      <c r="O39" s="432"/>
      <c r="P39" s="432"/>
      <c r="Q39" s="433"/>
    </row>
    <row r="40" spans="1:17" ht="21.75" customHeight="1" x14ac:dyDescent="0.4">
      <c r="A40" s="176"/>
      <c r="B40" s="334"/>
      <c r="C40" s="242"/>
      <c r="D40" s="344" t="s">
        <v>292</v>
      </c>
      <c r="E40" s="319">
        <v>15000</v>
      </c>
      <c r="F40" s="338" t="str">
        <f t="shared" si="11"/>
        <v>X</v>
      </c>
      <c r="G40" s="339">
        <v>12</v>
      </c>
      <c r="H40" s="340" t="s">
        <v>238</v>
      </c>
      <c r="I40" s="338" t="str">
        <f t="shared" si="12"/>
        <v>X</v>
      </c>
      <c r="J40" s="339"/>
      <c r="K40" s="340"/>
      <c r="L40" s="172" t="str">
        <f t="shared" si="13"/>
        <v/>
      </c>
      <c r="M40" s="212">
        <f t="shared" si="14"/>
        <v>180000</v>
      </c>
      <c r="N40" s="430"/>
      <c r="O40" s="430"/>
      <c r="P40" s="430"/>
      <c r="Q40" s="431"/>
    </row>
    <row r="41" spans="1:17" ht="21.75" customHeight="1" x14ac:dyDescent="0.4">
      <c r="A41" s="176"/>
      <c r="B41" s="335" t="s">
        <v>260</v>
      </c>
      <c r="C41" s="241">
        <f>IF(SUM(M41:M43)=0,"",SUM(M41:M43))</f>
        <v>60000</v>
      </c>
      <c r="D41" s="343" t="s">
        <v>261</v>
      </c>
      <c r="E41" s="320">
        <v>30000</v>
      </c>
      <c r="F41" s="313" t="str">
        <f t="shared" si="11"/>
        <v>X</v>
      </c>
      <c r="G41" s="314">
        <v>2</v>
      </c>
      <c r="H41" s="315" t="s">
        <v>237</v>
      </c>
      <c r="I41" s="313" t="str">
        <f t="shared" si="12"/>
        <v>X</v>
      </c>
      <c r="J41" s="314">
        <v>1</v>
      </c>
      <c r="K41" s="315" t="s">
        <v>243</v>
      </c>
      <c r="L41" s="298" t="str">
        <f t="shared" si="13"/>
        <v>=</v>
      </c>
      <c r="M41" s="243">
        <f t="shared" si="14"/>
        <v>60000</v>
      </c>
      <c r="N41" s="432" t="s">
        <v>262</v>
      </c>
      <c r="O41" s="432"/>
      <c r="P41" s="432"/>
      <c r="Q41" s="433"/>
    </row>
    <row r="42" spans="1:17" ht="21.75" customHeight="1" x14ac:dyDescent="0.4">
      <c r="A42" s="176"/>
      <c r="B42" s="309"/>
      <c r="C42" s="241"/>
      <c r="D42" s="343"/>
      <c r="E42" s="320"/>
      <c r="F42" s="313" t="str">
        <f t="shared" si="11"/>
        <v/>
      </c>
      <c r="G42" s="314"/>
      <c r="H42" s="315"/>
      <c r="I42" s="313" t="str">
        <f t="shared" si="12"/>
        <v/>
      </c>
      <c r="J42" s="314"/>
      <c r="K42" s="315"/>
      <c r="L42" s="298" t="str">
        <f t="shared" si="13"/>
        <v/>
      </c>
      <c r="M42" s="243" t="str">
        <f t="shared" si="14"/>
        <v/>
      </c>
      <c r="N42" s="432"/>
      <c r="O42" s="432"/>
      <c r="P42" s="432"/>
      <c r="Q42" s="433"/>
    </row>
    <row r="43" spans="1:17" ht="21.75" customHeight="1" x14ac:dyDescent="0.4">
      <c r="A43" s="176"/>
      <c r="B43" s="334"/>
      <c r="C43" s="242"/>
      <c r="D43" s="344"/>
      <c r="E43" s="319"/>
      <c r="F43" s="338" t="str">
        <f t="shared" si="11"/>
        <v/>
      </c>
      <c r="G43" s="339"/>
      <c r="H43" s="340"/>
      <c r="I43" s="338" t="str">
        <f t="shared" si="12"/>
        <v/>
      </c>
      <c r="J43" s="339"/>
      <c r="K43" s="340"/>
      <c r="L43" s="172" t="str">
        <f t="shared" si="13"/>
        <v/>
      </c>
      <c r="M43" s="212" t="str">
        <f t="shared" si="14"/>
        <v/>
      </c>
      <c r="N43" s="430"/>
      <c r="O43" s="430"/>
      <c r="P43" s="430"/>
      <c r="Q43" s="431"/>
    </row>
    <row r="44" spans="1:17" ht="21.75" customHeight="1" x14ac:dyDescent="0.4">
      <c r="A44" s="176"/>
      <c r="B44" s="335" t="s">
        <v>239</v>
      </c>
      <c r="C44" s="241">
        <f>IF(SUM(M44:M46)=0,"",SUM(M44:M46))</f>
        <v>250000</v>
      </c>
      <c r="D44" s="343" t="s">
        <v>296</v>
      </c>
      <c r="E44" s="320">
        <v>250000</v>
      </c>
      <c r="F44" s="313" t="str">
        <f t="shared" si="11"/>
        <v>X</v>
      </c>
      <c r="G44" s="314">
        <v>1</v>
      </c>
      <c r="H44" s="315" t="s">
        <v>243</v>
      </c>
      <c r="I44" s="313" t="str">
        <f t="shared" si="12"/>
        <v>X</v>
      </c>
      <c r="J44" s="314"/>
      <c r="K44" s="315"/>
      <c r="L44" s="298" t="str">
        <f t="shared" si="13"/>
        <v/>
      </c>
      <c r="M44" s="243">
        <f t="shared" si="14"/>
        <v>250000</v>
      </c>
      <c r="N44" s="432" t="s">
        <v>295</v>
      </c>
      <c r="O44" s="432"/>
      <c r="P44" s="432"/>
      <c r="Q44" s="433"/>
    </row>
    <row r="45" spans="1:17" ht="21.75" customHeight="1" x14ac:dyDescent="0.4">
      <c r="A45" s="176"/>
      <c r="B45" s="309"/>
      <c r="C45" s="241"/>
      <c r="D45" s="343"/>
      <c r="E45" s="320"/>
      <c r="F45" s="313" t="str">
        <f t="shared" si="11"/>
        <v/>
      </c>
      <c r="G45" s="314"/>
      <c r="H45" s="315"/>
      <c r="I45" s="313" t="str">
        <f t="shared" si="12"/>
        <v/>
      </c>
      <c r="J45" s="314"/>
      <c r="K45" s="315"/>
      <c r="L45" s="298" t="str">
        <f t="shared" si="13"/>
        <v/>
      </c>
      <c r="M45" s="243" t="str">
        <f t="shared" si="14"/>
        <v/>
      </c>
      <c r="N45" s="432"/>
      <c r="O45" s="432"/>
      <c r="P45" s="432"/>
      <c r="Q45" s="433"/>
    </row>
    <row r="46" spans="1:17" ht="21.75" customHeight="1" x14ac:dyDescent="0.4">
      <c r="A46" s="176"/>
      <c r="B46" s="334"/>
      <c r="C46" s="242"/>
      <c r="D46" s="344"/>
      <c r="E46" s="319"/>
      <c r="F46" s="338" t="str">
        <f t="shared" si="11"/>
        <v/>
      </c>
      <c r="G46" s="339"/>
      <c r="H46" s="340"/>
      <c r="I46" s="338" t="str">
        <f t="shared" si="12"/>
        <v/>
      </c>
      <c r="J46" s="339"/>
      <c r="K46" s="340"/>
      <c r="L46" s="172" t="str">
        <f t="shared" si="13"/>
        <v/>
      </c>
      <c r="M46" s="212" t="str">
        <f t="shared" si="14"/>
        <v/>
      </c>
      <c r="N46" s="430"/>
      <c r="O46" s="430"/>
      <c r="P46" s="430"/>
      <c r="Q46" s="431"/>
    </row>
    <row r="47" spans="1:17" ht="21.75" customHeight="1" x14ac:dyDescent="0.4">
      <c r="A47" s="176"/>
      <c r="B47" s="335" t="s">
        <v>265</v>
      </c>
      <c r="C47" s="241">
        <f>IF(SUM(M47:M49)=0,"",SUM(M47:M49))</f>
        <v>160000</v>
      </c>
      <c r="D47" s="343" t="s">
        <v>266</v>
      </c>
      <c r="E47" s="320">
        <v>5000</v>
      </c>
      <c r="F47" s="313" t="str">
        <f t="shared" si="11"/>
        <v>X</v>
      </c>
      <c r="G47" s="314">
        <v>2</v>
      </c>
      <c r="H47" s="315" t="s">
        <v>267</v>
      </c>
      <c r="I47" s="313" t="str">
        <f t="shared" si="12"/>
        <v>X</v>
      </c>
      <c r="J47" s="314">
        <v>12</v>
      </c>
      <c r="K47" s="315" t="s">
        <v>238</v>
      </c>
      <c r="L47" s="298" t="str">
        <f t="shared" si="13"/>
        <v>=</v>
      </c>
      <c r="M47" s="243">
        <f t="shared" si="14"/>
        <v>120000</v>
      </c>
      <c r="N47" s="432" t="s">
        <v>297</v>
      </c>
      <c r="O47" s="432"/>
      <c r="P47" s="432"/>
      <c r="Q47" s="433"/>
    </row>
    <row r="48" spans="1:17" ht="21.75" customHeight="1" x14ac:dyDescent="0.4">
      <c r="A48" s="176"/>
      <c r="B48" s="309"/>
      <c r="C48" s="241"/>
      <c r="D48" s="343" t="s">
        <v>268</v>
      </c>
      <c r="E48" s="320">
        <v>4000</v>
      </c>
      <c r="F48" s="313" t="str">
        <f t="shared" si="11"/>
        <v>X</v>
      </c>
      <c r="G48" s="314">
        <v>10</v>
      </c>
      <c r="H48" s="315" t="s">
        <v>238</v>
      </c>
      <c r="I48" s="313" t="str">
        <f t="shared" si="12"/>
        <v>X</v>
      </c>
      <c r="J48" s="314"/>
      <c r="K48" s="315"/>
      <c r="L48" s="298" t="str">
        <f t="shared" si="13"/>
        <v/>
      </c>
      <c r="M48" s="243">
        <f t="shared" si="14"/>
        <v>40000</v>
      </c>
      <c r="N48" s="432" t="s">
        <v>298</v>
      </c>
      <c r="O48" s="432"/>
      <c r="P48" s="432"/>
      <c r="Q48" s="433"/>
    </row>
    <row r="49" spans="1:17" ht="21.75" customHeight="1" x14ac:dyDescent="0.4">
      <c r="A49" s="176"/>
      <c r="B49" s="334"/>
      <c r="C49" s="242"/>
      <c r="D49" s="344"/>
      <c r="E49" s="319"/>
      <c r="F49" s="338" t="str">
        <f t="shared" si="11"/>
        <v/>
      </c>
      <c r="G49" s="339"/>
      <c r="H49" s="340"/>
      <c r="I49" s="338" t="str">
        <f t="shared" si="12"/>
        <v/>
      </c>
      <c r="J49" s="339"/>
      <c r="K49" s="340"/>
      <c r="L49" s="172" t="str">
        <f t="shared" si="13"/>
        <v/>
      </c>
      <c r="M49" s="212" t="str">
        <f t="shared" si="14"/>
        <v/>
      </c>
      <c r="N49" s="430"/>
      <c r="O49" s="430"/>
      <c r="P49" s="430"/>
      <c r="Q49" s="431"/>
    </row>
    <row r="50" spans="1:17" ht="21.75" customHeight="1" x14ac:dyDescent="0.4">
      <c r="A50" s="176"/>
      <c r="B50" s="310" t="s">
        <v>241</v>
      </c>
      <c r="C50" s="241">
        <f>IF(SUM(M50:M52)=0,"",SUM(M50:M52))</f>
        <v>110000</v>
      </c>
      <c r="D50" s="320" t="s">
        <v>289</v>
      </c>
      <c r="E50" s="320">
        <v>50000</v>
      </c>
      <c r="F50" s="313" t="str">
        <f t="shared" si="7"/>
        <v>X</v>
      </c>
      <c r="G50" s="314">
        <v>1</v>
      </c>
      <c r="H50" s="315" t="s">
        <v>243</v>
      </c>
      <c r="I50" s="313" t="str">
        <f t="shared" si="8"/>
        <v>X</v>
      </c>
      <c r="J50" s="314"/>
      <c r="K50" s="315"/>
      <c r="L50" s="169" t="str">
        <f t="shared" si="9"/>
        <v/>
      </c>
      <c r="M50" s="243">
        <f t="shared" si="10"/>
        <v>50000</v>
      </c>
      <c r="N50" s="432" t="s">
        <v>295</v>
      </c>
      <c r="O50" s="432"/>
      <c r="P50" s="432"/>
      <c r="Q50" s="433"/>
    </row>
    <row r="51" spans="1:17" ht="21.75" customHeight="1" x14ac:dyDescent="0.4">
      <c r="A51" s="176"/>
      <c r="B51" s="170"/>
      <c r="C51" s="241"/>
      <c r="D51" s="343" t="s">
        <v>289</v>
      </c>
      <c r="E51" s="320">
        <v>5000</v>
      </c>
      <c r="F51" s="313" t="str">
        <f t="shared" si="7"/>
        <v>X</v>
      </c>
      <c r="G51" s="314">
        <v>12</v>
      </c>
      <c r="H51" s="315" t="s">
        <v>238</v>
      </c>
      <c r="I51" s="313" t="str">
        <f t="shared" si="8"/>
        <v>X</v>
      </c>
      <c r="J51" s="314"/>
      <c r="K51" s="315"/>
      <c r="L51" s="169" t="str">
        <f t="shared" si="9"/>
        <v/>
      </c>
      <c r="M51" s="243">
        <f t="shared" si="10"/>
        <v>60000</v>
      </c>
      <c r="N51" s="432"/>
      <c r="O51" s="432"/>
      <c r="P51" s="432"/>
      <c r="Q51" s="433"/>
    </row>
    <row r="52" spans="1:17" ht="21.75" customHeight="1" x14ac:dyDescent="0.4">
      <c r="A52" s="176"/>
      <c r="B52" s="199"/>
      <c r="C52" s="242"/>
      <c r="D52" s="344"/>
      <c r="E52" s="319"/>
      <c r="F52" s="338" t="str">
        <f t="shared" si="7"/>
        <v/>
      </c>
      <c r="G52" s="339"/>
      <c r="H52" s="340"/>
      <c r="I52" s="338" t="str">
        <f t="shared" si="8"/>
        <v/>
      </c>
      <c r="J52" s="339"/>
      <c r="K52" s="340"/>
      <c r="L52" s="172" t="str">
        <f t="shared" si="9"/>
        <v/>
      </c>
      <c r="M52" s="212" t="str">
        <f t="shared" si="10"/>
        <v/>
      </c>
      <c r="N52" s="430"/>
      <c r="O52" s="430"/>
      <c r="P52" s="430"/>
      <c r="Q52" s="431"/>
    </row>
    <row r="53" spans="1:17" ht="21.75" customHeight="1" x14ac:dyDescent="0.4">
      <c r="A53" s="177"/>
      <c r="B53" s="200" t="s">
        <v>28</v>
      </c>
      <c r="C53" s="24">
        <f>SUM(C28:C30,C32:C52)</f>
        <v>1000000</v>
      </c>
      <c r="D53" s="396"/>
      <c r="E53" s="397"/>
      <c r="F53" s="397"/>
      <c r="G53" s="397"/>
      <c r="H53" s="397"/>
      <c r="I53" s="397"/>
      <c r="J53" s="397"/>
      <c r="K53" s="397"/>
      <c r="L53" s="397"/>
      <c r="M53" s="397"/>
      <c r="N53" s="397"/>
      <c r="O53" s="397"/>
      <c r="P53" s="397"/>
      <c r="Q53" s="398"/>
    </row>
    <row r="54" spans="1:17" ht="24" x14ac:dyDescent="0.4">
      <c r="A54" s="198"/>
      <c r="B54" s="399" t="s">
        <v>63</v>
      </c>
      <c r="C54" s="400"/>
      <c r="D54" s="400"/>
      <c r="E54" s="400"/>
      <c r="F54" s="400"/>
      <c r="G54" s="400"/>
      <c r="H54" s="400"/>
      <c r="I54" s="400"/>
      <c r="J54" s="400"/>
      <c r="K54" s="400"/>
      <c r="L54" s="400"/>
      <c r="M54" s="400"/>
      <c r="N54" s="400"/>
      <c r="O54" s="400"/>
      <c r="P54" s="400"/>
      <c r="Q54" s="401"/>
    </row>
    <row r="55" spans="1:17" ht="21.75" customHeight="1" x14ac:dyDescent="0.4">
      <c r="A55" s="176"/>
      <c r="B55" s="325" t="s">
        <v>235</v>
      </c>
      <c r="C55" s="241">
        <f>IF(SUM(M55:M57)=0,"",SUM(M55:M57))</f>
        <v>4080000</v>
      </c>
      <c r="D55" s="345" t="s">
        <v>244</v>
      </c>
      <c r="E55" s="346">
        <v>300000</v>
      </c>
      <c r="F55" s="313" t="str">
        <f>IF(E55="","","X")</f>
        <v>X</v>
      </c>
      <c r="G55" s="330">
        <v>3</v>
      </c>
      <c r="H55" s="329" t="s">
        <v>237</v>
      </c>
      <c r="I55" s="313" t="str">
        <f>IF(G55="","","X")</f>
        <v>X</v>
      </c>
      <c r="J55" s="330">
        <v>4</v>
      </c>
      <c r="K55" s="329" t="s">
        <v>238</v>
      </c>
      <c r="L55" s="169" t="str">
        <f t="shared" ref="L55:L57" si="15">IF(J55="","","=")</f>
        <v>=</v>
      </c>
      <c r="M55" s="243">
        <f>IF(E55*IF(G55="",1,G55)*IF(J55="",1,J55)=0,"",E55*IF(G55="",1,G55)*IF(J55="",1,J55))</f>
        <v>3600000</v>
      </c>
      <c r="N55" s="402" t="s">
        <v>246</v>
      </c>
      <c r="O55" s="402"/>
      <c r="P55" s="402"/>
      <c r="Q55" s="403"/>
    </row>
    <row r="56" spans="1:17" ht="21.75" customHeight="1" x14ac:dyDescent="0.4">
      <c r="A56" s="176"/>
      <c r="B56" s="170"/>
      <c r="C56" s="241"/>
      <c r="D56" s="345" t="s">
        <v>247</v>
      </c>
      <c r="E56" s="346">
        <v>40000</v>
      </c>
      <c r="F56" s="313" t="str">
        <f>IF(E56="","","X")</f>
        <v>X</v>
      </c>
      <c r="G56" s="330">
        <v>3</v>
      </c>
      <c r="H56" s="329" t="s">
        <v>237</v>
      </c>
      <c r="I56" s="313" t="str">
        <f>IF(G56="","","X")</f>
        <v>X</v>
      </c>
      <c r="J56" s="330">
        <v>4</v>
      </c>
      <c r="K56" s="329" t="s">
        <v>238</v>
      </c>
      <c r="L56" s="169" t="str">
        <f t="shared" si="15"/>
        <v>=</v>
      </c>
      <c r="M56" s="243">
        <f t="shared" ref="M56:M57" si="16">IF(E56*IF(G56="",1,G56)*IF(J56="",1,J56)=0,"",E56*IF(G56="",1,G56)*IF(J56="",1,J56))</f>
        <v>480000</v>
      </c>
      <c r="N56" s="402"/>
      <c r="O56" s="402"/>
      <c r="P56" s="402"/>
      <c r="Q56" s="403"/>
    </row>
    <row r="57" spans="1:17" ht="21.75" customHeight="1" x14ac:dyDescent="0.4">
      <c r="A57" s="176"/>
      <c r="B57" s="170"/>
      <c r="C57" s="242"/>
      <c r="D57" s="345"/>
      <c r="E57" s="346"/>
      <c r="F57" s="313" t="str">
        <f>IF(E57="","","X")</f>
        <v/>
      </c>
      <c r="G57" s="330"/>
      <c r="H57" s="329"/>
      <c r="I57" s="313" t="str">
        <f>IF(G57="","","X")</f>
        <v/>
      </c>
      <c r="J57" s="330"/>
      <c r="K57" s="329"/>
      <c r="L57" s="169" t="str">
        <f t="shared" si="15"/>
        <v/>
      </c>
      <c r="M57" s="243" t="str">
        <f t="shared" si="16"/>
        <v/>
      </c>
      <c r="N57" s="404"/>
      <c r="O57" s="404"/>
      <c r="P57" s="404"/>
      <c r="Q57" s="405"/>
    </row>
    <row r="58" spans="1:17" ht="21.75" customHeight="1" x14ac:dyDescent="0.4">
      <c r="A58" s="176"/>
      <c r="B58" s="389" t="s">
        <v>64</v>
      </c>
      <c r="C58" s="390"/>
      <c r="D58" s="390"/>
      <c r="E58" s="390"/>
      <c r="F58" s="390"/>
      <c r="G58" s="390"/>
      <c r="H58" s="390"/>
      <c r="I58" s="390"/>
      <c r="J58" s="390"/>
      <c r="K58" s="390"/>
      <c r="L58" s="390"/>
      <c r="M58" s="390"/>
      <c r="N58" s="390"/>
      <c r="O58" s="390"/>
      <c r="P58" s="390"/>
      <c r="Q58" s="391"/>
    </row>
    <row r="59" spans="1:17" ht="21.75" customHeight="1" x14ac:dyDescent="0.4">
      <c r="A59" s="176"/>
      <c r="B59" s="333" t="s">
        <v>248</v>
      </c>
      <c r="C59" s="254">
        <f>IF(SUM(M59:M62)=0,"",SUM(M59:M62))</f>
        <v>790000</v>
      </c>
      <c r="D59" s="311" t="s">
        <v>249</v>
      </c>
      <c r="E59" s="322">
        <v>25000</v>
      </c>
      <c r="F59" s="321" t="str">
        <f>IF(E59="","","X")</f>
        <v>X</v>
      </c>
      <c r="G59" s="336">
        <v>2</v>
      </c>
      <c r="H59" s="323" t="s">
        <v>250</v>
      </c>
      <c r="I59" s="321" t="str">
        <f>IF(G59="","","X")</f>
        <v>X</v>
      </c>
      <c r="J59" s="336">
        <v>2</v>
      </c>
      <c r="K59" s="323" t="s">
        <v>257</v>
      </c>
      <c r="L59" s="171" t="str">
        <f>IF(J59="","","=")</f>
        <v>=</v>
      </c>
      <c r="M59" s="248">
        <f>IF(E59*IF(G59="",1,G59)*IF(J59="",1,J59)=0,"",E59*IF(G59="",1,G59)*IF(J59="",1,J59))</f>
        <v>100000</v>
      </c>
      <c r="N59" s="434" t="s">
        <v>255</v>
      </c>
      <c r="O59" s="434"/>
      <c r="P59" s="434"/>
      <c r="Q59" s="435"/>
    </row>
    <row r="60" spans="1:17" ht="21.75" customHeight="1" x14ac:dyDescent="0.4">
      <c r="A60" s="176"/>
      <c r="B60" s="309"/>
      <c r="C60" s="241"/>
      <c r="D60" s="337" t="s">
        <v>249</v>
      </c>
      <c r="E60" s="320">
        <v>15000</v>
      </c>
      <c r="F60" s="313" t="str">
        <f t="shared" ref="F60:F66" si="17">IF(E60="","","X")</f>
        <v>X</v>
      </c>
      <c r="G60" s="314">
        <v>5</v>
      </c>
      <c r="H60" s="315" t="s">
        <v>250</v>
      </c>
      <c r="I60" s="313" t="str">
        <f t="shared" ref="I60:I66" si="18">IF(G60="","","X")</f>
        <v>X</v>
      </c>
      <c r="J60" s="314">
        <v>2</v>
      </c>
      <c r="K60" s="315" t="s">
        <v>257</v>
      </c>
      <c r="L60" s="169" t="str">
        <f t="shared" ref="L60:L98" si="19">IF(J60="","","=")</f>
        <v>=</v>
      </c>
      <c r="M60" s="243">
        <f t="shared" ref="M60:M98" si="20">IF(E60*IF(G60="",1,G60)*IF(J60="",1,J60)=0,"",E60*IF(G60="",1,G60)*IF(J60="",1,J60))</f>
        <v>150000</v>
      </c>
      <c r="N60" s="432" t="s">
        <v>256</v>
      </c>
      <c r="O60" s="432"/>
      <c r="P60" s="432"/>
      <c r="Q60" s="433"/>
    </row>
    <row r="61" spans="1:17" ht="21.75" customHeight="1" x14ac:dyDescent="0.4">
      <c r="A61" s="176"/>
      <c r="B61" s="309"/>
      <c r="C61" s="241"/>
      <c r="D61" s="337" t="s">
        <v>273</v>
      </c>
      <c r="E61" s="320">
        <v>30000</v>
      </c>
      <c r="F61" s="313" t="str">
        <f t="shared" ref="F61" si="21">IF(E61="","","X")</f>
        <v>X</v>
      </c>
      <c r="G61" s="314">
        <v>2</v>
      </c>
      <c r="H61" s="315" t="s">
        <v>274</v>
      </c>
      <c r="I61" s="313" t="str">
        <f t="shared" ref="I61" si="22">IF(G61="","","X")</f>
        <v>X</v>
      </c>
      <c r="J61" s="314"/>
      <c r="K61" s="315"/>
      <c r="L61" s="298" t="str">
        <f t="shared" ref="L61" si="23">IF(J61="","","=")</f>
        <v/>
      </c>
      <c r="M61" s="243">
        <f t="shared" ref="M61" si="24">IF(E61*IF(G61="",1,G61)*IF(J61="",1,J61)=0,"",E61*IF(G61="",1,G61)*IF(J61="",1,J61))</f>
        <v>60000</v>
      </c>
      <c r="N61" s="432" t="s">
        <v>272</v>
      </c>
      <c r="O61" s="432"/>
      <c r="P61" s="432"/>
      <c r="Q61" s="433"/>
    </row>
    <row r="62" spans="1:17" ht="21.75" customHeight="1" x14ac:dyDescent="0.4">
      <c r="A62" s="176"/>
      <c r="B62" s="309"/>
      <c r="C62" s="241"/>
      <c r="D62" s="337" t="s">
        <v>270</v>
      </c>
      <c r="E62" s="320">
        <v>20000</v>
      </c>
      <c r="F62" s="338" t="str">
        <f t="shared" si="17"/>
        <v>X</v>
      </c>
      <c r="G62" s="339">
        <v>6</v>
      </c>
      <c r="H62" s="340" t="s">
        <v>250</v>
      </c>
      <c r="I62" s="338" t="str">
        <f t="shared" si="18"/>
        <v>X</v>
      </c>
      <c r="J62" s="339">
        <v>4</v>
      </c>
      <c r="K62" s="340" t="s">
        <v>238</v>
      </c>
      <c r="L62" s="172" t="str">
        <f t="shared" si="19"/>
        <v>=</v>
      </c>
      <c r="M62" s="212">
        <f t="shared" si="20"/>
        <v>480000</v>
      </c>
      <c r="N62" s="430"/>
      <c r="O62" s="430"/>
      <c r="P62" s="430"/>
      <c r="Q62" s="431"/>
    </row>
    <row r="63" spans="1:17" ht="21.75" customHeight="1" x14ac:dyDescent="0.4">
      <c r="A63" s="176"/>
      <c r="B63" s="310" t="s">
        <v>251</v>
      </c>
      <c r="C63" s="254">
        <f>IF(SUM(M63:M65)=0,"",SUM(M63:M65))</f>
        <v>105000</v>
      </c>
      <c r="D63" s="341" t="s">
        <v>252</v>
      </c>
      <c r="E63" s="332">
        <v>5000</v>
      </c>
      <c r="F63" s="313" t="str">
        <f t="shared" si="17"/>
        <v>X</v>
      </c>
      <c r="G63" s="336">
        <v>7</v>
      </c>
      <c r="H63" s="323" t="s">
        <v>250</v>
      </c>
      <c r="I63" s="313" t="str">
        <f t="shared" si="18"/>
        <v>X</v>
      </c>
      <c r="J63" s="314"/>
      <c r="K63" s="315"/>
      <c r="L63" s="169" t="str">
        <f t="shared" si="19"/>
        <v/>
      </c>
      <c r="M63" s="243">
        <f t="shared" si="20"/>
        <v>35000</v>
      </c>
      <c r="N63" s="432"/>
      <c r="O63" s="432"/>
      <c r="P63" s="432"/>
      <c r="Q63" s="433"/>
    </row>
    <row r="64" spans="1:17" ht="21.75" customHeight="1" x14ac:dyDescent="0.4">
      <c r="A64" s="176"/>
      <c r="B64" s="309"/>
      <c r="C64" s="241"/>
      <c r="D64" s="337" t="s">
        <v>253</v>
      </c>
      <c r="E64" s="320">
        <v>10000</v>
      </c>
      <c r="F64" s="313" t="str">
        <f t="shared" si="17"/>
        <v>X</v>
      </c>
      <c r="G64" s="314">
        <v>7</v>
      </c>
      <c r="H64" s="315" t="s">
        <v>250</v>
      </c>
      <c r="I64" s="313" t="str">
        <f t="shared" si="18"/>
        <v>X</v>
      </c>
      <c r="J64" s="314"/>
      <c r="K64" s="315"/>
      <c r="L64" s="169" t="str">
        <f t="shared" si="19"/>
        <v/>
      </c>
      <c r="M64" s="243">
        <f t="shared" si="20"/>
        <v>70000</v>
      </c>
      <c r="N64" s="432"/>
      <c r="O64" s="432"/>
      <c r="P64" s="432"/>
      <c r="Q64" s="433"/>
    </row>
    <row r="65" spans="1:17" ht="21.75" customHeight="1" x14ac:dyDescent="0.4">
      <c r="A65" s="176"/>
      <c r="B65" s="334"/>
      <c r="C65" s="242"/>
      <c r="D65" s="342"/>
      <c r="E65" s="319"/>
      <c r="F65" s="338" t="str">
        <f t="shared" si="17"/>
        <v/>
      </c>
      <c r="G65" s="339"/>
      <c r="H65" s="340"/>
      <c r="I65" s="338" t="str">
        <f t="shared" si="18"/>
        <v/>
      </c>
      <c r="J65" s="339"/>
      <c r="K65" s="340"/>
      <c r="L65" s="172" t="str">
        <f t="shared" si="19"/>
        <v/>
      </c>
      <c r="M65" s="212" t="str">
        <f t="shared" si="20"/>
        <v/>
      </c>
      <c r="N65" s="430"/>
      <c r="O65" s="430"/>
      <c r="P65" s="430"/>
      <c r="Q65" s="431"/>
    </row>
    <row r="66" spans="1:17" ht="21.75" customHeight="1" x14ac:dyDescent="0.4">
      <c r="A66" s="176"/>
      <c r="B66" s="335" t="s">
        <v>242</v>
      </c>
      <c r="C66" s="241">
        <f>IF(SUM(M66:M68)=0,"",SUM(M66:M68))</f>
        <v>10000</v>
      </c>
      <c r="D66" s="343" t="s">
        <v>271</v>
      </c>
      <c r="E66" s="320">
        <v>10000</v>
      </c>
      <c r="F66" s="313" t="str">
        <f t="shared" si="17"/>
        <v>X</v>
      </c>
      <c r="G66" s="314">
        <v>1</v>
      </c>
      <c r="H66" s="315" t="s">
        <v>243</v>
      </c>
      <c r="I66" s="313" t="str">
        <f t="shared" si="18"/>
        <v>X</v>
      </c>
      <c r="J66" s="314"/>
      <c r="K66" s="315"/>
      <c r="L66" s="169" t="str">
        <f t="shared" si="19"/>
        <v/>
      </c>
      <c r="M66" s="243">
        <f t="shared" si="20"/>
        <v>10000</v>
      </c>
      <c r="N66" s="432" t="s">
        <v>254</v>
      </c>
      <c r="O66" s="432"/>
      <c r="P66" s="432"/>
      <c r="Q66" s="433"/>
    </row>
    <row r="67" spans="1:17" ht="21.75" customHeight="1" x14ac:dyDescent="0.4">
      <c r="A67" s="176"/>
      <c r="B67" s="309"/>
      <c r="C67" s="241"/>
      <c r="D67" s="343"/>
      <c r="E67" s="320"/>
      <c r="F67" s="313" t="str">
        <f t="shared" ref="F67:F98" si="25">IF(E67="","","X")</f>
        <v/>
      </c>
      <c r="G67" s="314"/>
      <c r="H67" s="315"/>
      <c r="I67" s="313" t="str">
        <f t="shared" ref="I67:I98" si="26">IF(G67="","","X")</f>
        <v/>
      </c>
      <c r="J67" s="314"/>
      <c r="K67" s="315"/>
      <c r="L67" s="169" t="str">
        <f t="shared" si="19"/>
        <v/>
      </c>
      <c r="M67" s="243" t="str">
        <f t="shared" si="20"/>
        <v/>
      </c>
      <c r="N67" s="432"/>
      <c r="O67" s="432"/>
      <c r="P67" s="432"/>
      <c r="Q67" s="433"/>
    </row>
    <row r="68" spans="1:17" ht="21.75" customHeight="1" x14ac:dyDescent="0.4">
      <c r="A68" s="176"/>
      <c r="B68" s="334"/>
      <c r="C68" s="242"/>
      <c r="D68" s="344"/>
      <c r="E68" s="319"/>
      <c r="F68" s="338" t="str">
        <f t="shared" si="25"/>
        <v/>
      </c>
      <c r="G68" s="339"/>
      <c r="H68" s="340"/>
      <c r="I68" s="338" t="str">
        <f t="shared" si="26"/>
        <v/>
      </c>
      <c r="J68" s="339"/>
      <c r="K68" s="340"/>
      <c r="L68" s="172" t="str">
        <f t="shared" si="19"/>
        <v/>
      </c>
      <c r="M68" s="212" t="str">
        <f t="shared" si="20"/>
        <v/>
      </c>
      <c r="N68" s="430"/>
      <c r="O68" s="430"/>
      <c r="P68" s="430"/>
      <c r="Q68" s="431"/>
    </row>
    <row r="69" spans="1:17" ht="21.75" customHeight="1" x14ac:dyDescent="0.4">
      <c r="A69" s="176"/>
      <c r="B69" s="335" t="s">
        <v>260</v>
      </c>
      <c r="C69" s="241">
        <f>IF(SUM(M69:M71)=0,"",SUM(M69:M71))</f>
        <v>360000</v>
      </c>
      <c r="D69" s="343" t="s">
        <v>261</v>
      </c>
      <c r="E69" s="320">
        <v>30000</v>
      </c>
      <c r="F69" s="313" t="str">
        <f t="shared" si="25"/>
        <v>X</v>
      </c>
      <c r="G69" s="314">
        <v>2</v>
      </c>
      <c r="H69" s="315" t="s">
        <v>237</v>
      </c>
      <c r="I69" s="313" t="str">
        <f t="shared" si="26"/>
        <v>X</v>
      </c>
      <c r="J69" s="314">
        <v>1</v>
      </c>
      <c r="K69" s="315" t="s">
        <v>243</v>
      </c>
      <c r="L69" s="298" t="str">
        <f t="shared" si="19"/>
        <v>=</v>
      </c>
      <c r="M69" s="243">
        <f t="shared" si="20"/>
        <v>60000</v>
      </c>
      <c r="N69" s="432" t="s">
        <v>262</v>
      </c>
      <c r="O69" s="432"/>
      <c r="P69" s="432"/>
      <c r="Q69" s="433"/>
    </row>
    <row r="70" spans="1:17" ht="21.75" customHeight="1" x14ac:dyDescent="0.4">
      <c r="A70" s="176"/>
      <c r="B70" s="309"/>
      <c r="C70" s="241"/>
      <c r="D70" s="343" t="s">
        <v>261</v>
      </c>
      <c r="E70" s="320">
        <v>30000</v>
      </c>
      <c r="F70" s="313" t="str">
        <f t="shared" si="25"/>
        <v>X</v>
      </c>
      <c r="G70" s="314">
        <v>5</v>
      </c>
      <c r="H70" s="315" t="s">
        <v>237</v>
      </c>
      <c r="I70" s="313" t="str">
        <f t="shared" si="26"/>
        <v>X</v>
      </c>
      <c r="J70" s="314">
        <v>2</v>
      </c>
      <c r="K70" s="315" t="s">
        <v>243</v>
      </c>
      <c r="L70" s="298" t="str">
        <f t="shared" si="19"/>
        <v>=</v>
      </c>
      <c r="M70" s="243">
        <f t="shared" si="20"/>
        <v>300000</v>
      </c>
      <c r="N70" s="432" t="s">
        <v>272</v>
      </c>
      <c r="O70" s="432"/>
      <c r="P70" s="432"/>
      <c r="Q70" s="433"/>
    </row>
    <row r="71" spans="1:17" ht="21.75" customHeight="1" x14ac:dyDescent="0.4">
      <c r="A71" s="176"/>
      <c r="B71" s="334"/>
      <c r="C71" s="242"/>
      <c r="D71" s="344"/>
      <c r="E71" s="319"/>
      <c r="F71" s="338" t="str">
        <f t="shared" si="25"/>
        <v/>
      </c>
      <c r="G71" s="339"/>
      <c r="H71" s="340"/>
      <c r="I71" s="338" t="str">
        <f t="shared" si="26"/>
        <v/>
      </c>
      <c r="J71" s="339"/>
      <c r="K71" s="340"/>
      <c r="L71" s="172" t="str">
        <f t="shared" si="19"/>
        <v/>
      </c>
      <c r="M71" s="212" t="str">
        <f t="shared" si="20"/>
        <v/>
      </c>
      <c r="N71" s="430"/>
      <c r="O71" s="430"/>
      <c r="P71" s="430"/>
      <c r="Q71" s="431"/>
    </row>
    <row r="72" spans="1:17" ht="21.75" customHeight="1" x14ac:dyDescent="0.4">
      <c r="A72" s="176"/>
      <c r="B72" s="335" t="s">
        <v>239</v>
      </c>
      <c r="C72" s="241">
        <f>IF(SUM(M72:M74)=0,"",SUM(M72:M74))</f>
        <v>250000</v>
      </c>
      <c r="D72" s="343" t="s">
        <v>263</v>
      </c>
      <c r="E72" s="320">
        <v>250000</v>
      </c>
      <c r="F72" s="313" t="str">
        <f t="shared" si="25"/>
        <v>X</v>
      </c>
      <c r="G72" s="314">
        <v>1</v>
      </c>
      <c r="H72" s="315" t="s">
        <v>243</v>
      </c>
      <c r="I72" s="313" t="str">
        <f t="shared" si="26"/>
        <v>X</v>
      </c>
      <c r="J72" s="314"/>
      <c r="K72" s="315"/>
      <c r="L72" s="298" t="str">
        <f t="shared" si="19"/>
        <v/>
      </c>
      <c r="M72" s="243">
        <f t="shared" si="20"/>
        <v>250000</v>
      </c>
      <c r="N72" s="432" t="s">
        <v>264</v>
      </c>
      <c r="O72" s="432"/>
      <c r="P72" s="432"/>
      <c r="Q72" s="433"/>
    </row>
    <row r="73" spans="1:17" ht="21.75" customHeight="1" x14ac:dyDescent="0.4">
      <c r="A73" s="176"/>
      <c r="B73" s="309"/>
      <c r="C73" s="241"/>
      <c r="D73" s="343"/>
      <c r="E73" s="320"/>
      <c r="F73" s="313" t="str">
        <f t="shared" si="25"/>
        <v/>
      </c>
      <c r="G73" s="314"/>
      <c r="H73" s="315"/>
      <c r="I73" s="313" t="str">
        <f t="shared" si="26"/>
        <v/>
      </c>
      <c r="J73" s="314"/>
      <c r="K73" s="315"/>
      <c r="L73" s="298" t="str">
        <f t="shared" si="19"/>
        <v/>
      </c>
      <c r="M73" s="243" t="str">
        <f t="shared" si="20"/>
        <v/>
      </c>
      <c r="N73" s="432"/>
      <c r="O73" s="432"/>
      <c r="P73" s="432"/>
      <c r="Q73" s="433"/>
    </row>
    <row r="74" spans="1:17" ht="21.75" customHeight="1" x14ac:dyDescent="0.4">
      <c r="A74" s="176"/>
      <c r="B74" s="334"/>
      <c r="C74" s="242"/>
      <c r="D74" s="344"/>
      <c r="E74" s="319"/>
      <c r="F74" s="338" t="str">
        <f t="shared" si="25"/>
        <v/>
      </c>
      <c r="G74" s="339"/>
      <c r="H74" s="340"/>
      <c r="I74" s="338" t="str">
        <f t="shared" si="26"/>
        <v/>
      </c>
      <c r="J74" s="339"/>
      <c r="K74" s="340"/>
      <c r="L74" s="172" t="str">
        <f t="shared" si="19"/>
        <v/>
      </c>
      <c r="M74" s="212" t="str">
        <f t="shared" si="20"/>
        <v/>
      </c>
      <c r="N74" s="430"/>
      <c r="O74" s="430"/>
      <c r="P74" s="430"/>
      <c r="Q74" s="431"/>
    </row>
    <row r="75" spans="1:17" ht="21.75" customHeight="1" x14ac:dyDescent="0.4">
      <c r="A75" s="176"/>
      <c r="B75" s="335" t="s">
        <v>265</v>
      </c>
      <c r="C75" s="241">
        <f>IF(SUM(M75:M77)=0,"",SUM(M75:M77))</f>
        <v>240000</v>
      </c>
      <c r="D75" s="343" t="s">
        <v>266</v>
      </c>
      <c r="E75" s="320">
        <v>5000</v>
      </c>
      <c r="F75" s="313" t="str">
        <f t="shared" si="25"/>
        <v>X</v>
      </c>
      <c r="G75" s="314">
        <v>2</v>
      </c>
      <c r="H75" s="315" t="s">
        <v>267</v>
      </c>
      <c r="I75" s="313" t="str">
        <f t="shared" si="26"/>
        <v>X</v>
      </c>
      <c r="J75" s="314">
        <v>12</v>
      </c>
      <c r="K75" s="315" t="s">
        <v>238</v>
      </c>
      <c r="L75" s="298" t="str">
        <f t="shared" si="19"/>
        <v>=</v>
      </c>
      <c r="M75" s="243">
        <f t="shared" si="20"/>
        <v>120000</v>
      </c>
      <c r="N75" s="432"/>
      <c r="O75" s="432"/>
      <c r="P75" s="432"/>
      <c r="Q75" s="433"/>
    </row>
    <row r="76" spans="1:17" ht="21.75" customHeight="1" x14ac:dyDescent="0.4">
      <c r="A76" s="176"/>
      <c r="B76" s="309"/>
      <c r="C76" s="241"/>
      <c r="D76" s="343" t="s">
        <v>268</v>
      </c>
      <c r="E76" s="320">
        <v>10000</v>
      </c>
      <c r="F76" s="313" t="str">
        <f t="shared" si="25"/>
        <v>X</v>
      </c>
      <c r="G76" s="314">
        <v>12</v>
      </c>
      <c r="H76" s="315" t="s">
        <v>238</v>
      </c>
      <c r="I76" s="313" t="str">
        <f t="shared" si="26"/>
        <v>X</v>
      </c>
      <c r="J76" s="314"/>
      <c r="K76" s="315"/>
      <c r="L76" s="298" t="str">
        <f t="shared" si="19"/>
        <v/>
      </c>
      <c r="M76" s="243">
        <f t="shared" si="20"/>
        <v>120000</v>
      </c>
      <c r="N76" s="432"/>
      <c r="O76" s="432"/>
      <c r="P76" s="432"/>
      <c r="Q76" s="433"/>
    </row>
    <row r="77" spans="1:17" ht="21.75" customHeight="1" x14ac:dyDescent="0.4">
      <c r="A77" s="176"/>
      <c r="B77" s="334"/>
      <c r="C77" s="242"/>
      <c r="D77" s="344"/>
      <c r="E77" s="319"/>
      <c r="F77" s="338" t="str">
        <f t="shared" si="25"/>
        <v/>
      </c>
      <c r="G77" s="339"/>
      <c r="H77" s="340"/>
      <c r="I77" s="338" t="str">
        <f t="shared" si="26"/>
        <v/>
      </c>
      <c r="J77" s="339"/>
      <c r="K77" s="340"/>
      <c r="L77" s="172" t="str">
        <f t="shared" si="19"/>
        <v/>
      </c>
      <c r="M77" s="212" t="str">
        <f t="shared" si="20"/>
        <v/>
      </c>
      <c r="N77" s="430"/>
      <c r="O77" s="430"/>
      <c r="P77" s="430"/>
      <c r="Q77" s="431"/>
    </row>
    <row r="78" spans="1:17" ht="21.75" customHeight="1" x14ac:dyDescent="0.4">
      <c r="A78" s="176"/>
      <c r="B78" s="335" t="s">
        <v>275</v>
      </c>
      <c r="C78" s="241">
        <f>IF(SUM(M78:M80)=0,"",SUM(M78:M80))</f>
        <v>720000</v>
      </c>
      <c r="D78" s="343" t="s">
        <v>276</v>
      </c>
      <c r="E78" s="320">
        <v>120000</v>
      </c>
      <c r="F78" s="313" t="str">
        <f t="shared" ref="F78:F95" si="27">IF(E78="","","X")</f>
        <v>X</v>
      </c>
      <c r="G78" s="314">
        <v>6</v>
      </c>
      <c r="H78" s="315" t="s">
        <v>238</v>
      </c>
      <c r="I78" s="313"/>
      <c r="J78" s="314"/>
      <c r="K78" s="315"/>
      <c r="L78" s="298" t="str">
        <f t="shared" ref="L78:L95" si="28">IF(J78="","","=")</f>
        <v/>
      </c>
      <c r="M78" s="243">
        <f t="shared" ref="M78:M95" si="29">IF(E78*IF(G78="",1,G78)*IF(J78="",1,J78)=0,"",E78*IF(G78="",1,G78)*IF(J78="",1,J78))</f>
        <v>720000</v>
      </c>
      <c r="N78" s="432"/>
      <c r="O78" s="432"/>
      <c r="P78" s="432"/>
      <c r="Q78" s="433"/>
    </row>
    <row r="79" spans="1:17" ht="21.75" customHeight="1" x14ac:dyDescent="0.4">
      <c r="A79" s="176"/>
      <c r="B79" s="309"/>
      <c r="C79" s="241"/>
      <c r="D79" s="343"/>
      <c r="E79" s="320"/>
      <c r="F79" s="313" t="str">
        <f t="shared" si="27"/>
        <v/>
      </c>
      <c r="G79" s="314"/>
      <c r="H79" s="315"/>
      <c r="I79" s="313" t="str">
        <f t="shared" ref="I79:I95" si="30">IF(G79="","","X")</f>
        <v/>
      </c>
      <c r="J79" s="314"/>
      <c r="K79" s="315"/>
      <c r="L79" s="298" t="str">
        <f t="shared" si="28"/>
        <v/>
      </c>
      <c r="M79" s="243" t="str">
        <f t="shared" si="29"/>
        <v/>
      </c>
      <c r="N79" s="432"/>
      <c r="O79" s="432"/>
      <c r="P79" s="432"/>
      <c r="Q79" s="433"/>
    </row>
    <row r="80" spans="1:17" ht="21.75" customHeight="1" x14ac:dyDescent="0.4">
      <c r="A80" s="176"/>
      <c r="B80" s="334"/>
      <c r="C80" s="242"/>
      <c r="D80" s="344"/>
      <c r="E80" s="319"/>
      <c r="F80" s="338" t="str">
        <f t="shared" si="27"/>
        <v/>
      </c>
      <c r="G80" s="339"/>
      <c r="H80" s="340"/>
      <c r="I80" s="338" t="str">
        <f t="shared" si="30"/>
        <v/>
      </c>
      <c r="J80" s="339"/>
      <c r="K80" s="340"/>
      <c r="L80" s="172" t="str">
        <f t="shared" si="28"/>
        <v/>
      </c>
      <c r="M80" s="212" t="str">
        <f t="shared" si="29"/>
        <v/>
      </c>
      <c r="N80" s="430"/>
      <c r="O80" s="430"/>
      <c r="P80" s="430"/>
      <c r="Q80" s="431"/>
    </row>
    <row r="81" spans="1:17" ht="21.75" customHeight="1" x14ac:dyDescent="0.4">
      <c r="A81" s="176"/>
      <c r="B81" s="335" t="s">
        <v>269</v>
      </c>
      <c r="C81" s="241">
        <f>IF(SUM(M81:M83)=0,"",SUM(M81:M83))</f>
        <v>5300000</v>
      </c>
      <c r="D81" s="343" t="s">
        <v>277</v>
      </c>
      <c r="E81" s="320">
        <v>5000000</v>
      </c>
      <c r="F81" s="313" t="str">
        <f t="shared" si="27"/>
        <v>X</v>
      </c>
      <c r="G81" s="314">
        <v>1</v>
      </c>
      <c r="H81" s="315" t="s">
        <v>278</v>
      </c>
      <c r="I81" s="313" t="str">
        <f t="shared" si="30"/>
        <v>X</v>
      </c>
      <c r="J81" s="314"/>
      <c r="K81" s="315"/>
      <c r="L81" s="298" t="str">
        <f t="shared" si="28"/>
        <v/>
      </c>
      <c r="M81" s="243">
        <f t="shared" si="29"/>
        <v>5000000</v>
      </c>
      <c r="N81" s="432"/>
      <c r="O81" s="432"/>
      <c r="P81" s="432"/>
      <c r="Q81" s="433"/>
    </row>
    <row r="82" spans="1:17" ht="21.75" customHeight="1" x14ac:dyDescent="0.4">
      <c r="A82" s="176"/>
      <c r="B82" s="309"/>
      <c r="C82" s="241"/>
      <c r="D82" s="343" t="s">
        <v>285</v>
      </c>
      <c r="E82" s="320">
        <v>300000</v>
      </c>
      <c r="F82" s="313" t="str">
        <f t="shared" si="27"/>
        <v>X</v>
      </c>
      <c r="G82" s="314">
        <v>1</v>
      </c>
      <c r="H82" s="315" t="s">
        <v>278</v>
      </c>
      <c r="I82" s="313" t="str">
        <f t="shared" si="30"/>
        <v>X</v>
      </c>
      <c r="J82" s="314"/>
      <c r="K82" s="315"/>
      <c r="L82" s="298" t="str">
        <f t="shared" si="28"/>
        <v/>
      </c>
      <c r="M82" s="243">
        <f t="shared" si="29"/>
        <v>300000</v>
      </c>
      <c r="N82" s="432"/>
      <c r="O82" s="432"/>
      <c r="P82" s="432"/>
      <c r="Q82" s="433"/>
    </row>
    <row r="83" spans="1:17" ht="21.75" customHeight="1" x14ac:dyDescent="0.4">
      <c r="A83" s="176"/>
      <c r="B83" s="334"/>
      <c r="C83" s="242"/>
      <c r="D83" s="344"/>
      <c r="E83" s="319"/>
      <c r="F83" s="338" t="str">
        <f t="shared" si="27"/>
        <v/>
      </c>
      <c r="G83" s="339"/>
      <c r="H83" s="340"/>
      <c r="I83" s="338" t="str">
        <f t="shared" si="30"/>
        <v/>
      </c>
      <c r="J83" s="339"/>
      <c r="K83" s="340"/>
      <c r="L83" s="172" t="str">
        <f t="shared" si="28"/>
        <v/>
      </c>
      <c r="M83" s="212" t="str">
        <f t="shared" si="29"/>
        <v/>
      </c>
      <c r="N83" s="430"/>
      <c r="O83" s="430"/>
      <c r="P83" s="430"/>
      <c r="Q83" s="431"/>
    </row>
    <row r="84" spans="1:17" ht="21.75" customHeight="1" x14ac:dyDescent="0.4">
      <c r="A84" s="176"/>
      <c r="B84" s="335" t="s">
        <v>279</v>
      </c>
      <c r="C84" s="241">
        <f>IF(SUM(M84:M86)=0,"",SUM(M84:M86))</f>
        <v>1000000</v>
      </c>
      <c r="D84" s="343" t="s">
        <v>280</v>
      </c>
      <c r="E84" s="320">
        <v>1000000</v>
      </c>
      <c r="F84" s="313" t="str">
        <f t="shared" si="27"/>
        <v>X</v>
      </c>
      <c r="G84" s="314">
        <v>1</v>
      </c>
      <c r="H84" s="315" t="s">
        <v>278</v>
      </c>
      <c r="I84" s="313" t="str">
        <f t="shared" si="30"/>
        <v>X</v>
      </c>
      <c r="J84" s="314"/>
      <c r="K84" s="315"/>
      <c r="L84" s="298" t="str">
        <f t="shared" si="28"/>
        <v/>
      </c>
      <c r="M84" s="243">
        <f t="shared" si="29"/>
        <v>1000000</v>
      </c>
      <c r="N84" s="432"/>
      <c r="O84" s="432"/>
      <c r="P84" s="432"/>
      <c r="Q84" s="433"/>
    </row>
    <row r="85" spans="1:17" ht="21.75" customHeight="1" x14ac:dyDescent="0.4">
      <c r="A85" s="176"/>
      <c r="B85" s="309"/>
      <c r="C85" s="241"/>
      <c r="D85" s="343"/>
      <c r="E85" s="320"/>
      <c r="F85" s="313" t="str">
        <f t="shared" si="27"/>
        <v/>
      </c>
      <c r="G85" s="314"/>
      <c r="H85" s="315"/>
      <c r="I85" s="313" t="str">
        <f t="shared" si="30"/>
        <v/>
      </c>
      <c r="J85" s="314"/>
      <c r="K85" s="315"/>
      <c r="L85" s="298" t="str">
        <f t="shared" si="28"/>
        <v/>
      </c>
      <c r="M85" s="243" t="str">
        <f t="shared" si="29"/>
        <v/>
      </c>
      <c r="N85" s="432"/>
      <c r="O85" s="432"/>
      <c r="P85" s="432"/>
      <c r="Q85" s="433"/>
    </row>
    <row r="86" spans="1:17" ht="21.75" customHeight="1" x14ac:dyDescent="0.4">
      <c r="A86" s="176"/>
      <c r="B86" s="334"/>
      <c r="C86" s="242"/>
      <c r="D86" s="344"/>
      <c r="E86" s="319"/>
      <c r="F86" s="338" t="str">
        <f t="shared" si="27"/>
        <v/>
      </c>
      <c r="G86" s="339"/>
      <c r="H86" s="340"/>
      <c r="I86" s="338" t="str">
        <f t="shared" si="30"/>
        <v/>
      </c>
      <c r="J86" s="339"/>
      <c r="K86" s="340"/>
      <c r="L86" s="172" t="str">
        <f t="shared" si="28"/>
        <v/>
      </c>
      <c r="M86" s="212" t="str">
        <f t="shared" si="29"/>
        <v/>
      </c>
      <c r="N86" s="430"/>
      <c r="O86" s="430"/>
      <c r="P86" s="430"/>
      <c r="Q86" s="431"/>
    </row>
    <row r="87" spans="1:17" ht="21.75" customHeight="1" x14ac:dyDescent="0.4">
      <c r="A87" s="176"/>
      <c r="B87" s="335" t="s">
        <v>281</v>
      </c>
      <c r="C87" s="241">
        <f>IF(SUM(M87:M89)=0,"",SUM(M87:M89))</f>
        <v>400000</v>
      </c>
      <c r="D87" s="343" t="s">
        <v>276</v>
      </c>
      <c r="E87" s="320">
        <v>100000</v>
      </c>
      <c r="F87" s="313" t="str">
        <f t="shared" si="27"/>
        <v>X</v>
      </c>
      <c r="G87" s="314">
        <v>4</v>
      </c>
      <c r="H87" s="315" t="s">
        <v>238</v>
      </c>
      <c r="I87" s="313" t="str">
        <f t="shared" si="30"/>
        <v>X</v>
      </c>
      <c r="J87" s="314"/>
      <c r="K87" s="315"/>
      <c r="L87" s="298" t="str">
        <f t="shared" si="28"/>
        <v/>
      </c>
      <c r="M87" s="243">
        <f t="shared" si="29"/>
        <v>400000</v>
      </c>
      <c r="N87" s="432"/>
      <c r="O87" s="432"/>
      <c r="P87" s="432"/>
      <c r="Q87" s="433"/>
    </row>
    <row r="88" spans="1:17" ht="21.75" customHeight="1" x14ac:dyDescent="0.4">
      <c r="A88" s="176"/>
      <c r="B88" s="309"/>
      <c r="C88" s="241"/>
      <c r="D88" s="343"/>
      <c r="E88" s="320"/>
      <c r="F88" s="313" t="str">
        <f t="shared" si="27"/>
        <v/>
      </c>
      <c r="G88" s="314"/>
      <c r="H88" s="315"/>
      <c r="I88" s="313" t="str">
        <f t="shared" si="30"/>
        <v/>
      </c>
      <c r="J88" s="314"/>
      <c r="K88" s="315"/>
      <c r="L88" s="298" t="str">
        <f t="shared" si="28"/>
        <v/>
      </c>
      <c r="M88" s="243" t="str">
        <f t="shared" si="29"/>
        <v/>
      </c>
      <c r="N88" s="432"/>
      <c r="O88" s="432"/>
      <c r="P88" s="432"/>
      <c r="Q88" s="433"/>
    </row>
    <row r="89" spans="1:17" ht="21.6" customHeight="1" x14ac:dyDescent="0.4">
      <c r="A89" s="176"/>
      <c r="B89" s="334"/>
      <c r="C89" s="242"/>
      <c r="D89" s="344"/>
      <c r="E89" s="319"/>
      <c r="F89" s="338" t="str">
        <f t="shared" si="27"/>
        <v/>
      </c>
      <c r="G89" s="339"/>
      <c r="H89" s="340"/>
      <c r="I89" s="338" t="str">
        <f t="shared" si="30"/>
        <v/>
      </c>
      <c r="J89" s="339"/>
      <c r="K89" s="340"/>
      <c r="L89" s="172" t="str">
        <f t="shared" si="28"/>
        <v/>
      </c>
      <c r="M89" s="212" t="str">
        <f t="shared" si="29"/>
        <v/>
      </c>
      <c r="N89" s="430"/>
      <c r="O89" s="430"/>
      <c r="P89" s="430"/>
      <c r="Q89" s="431"/>
    </row>
    <row r="90" spans="1:17" ht="21.75" customHeight="1" x14ac:dyDescent="0.4">
      <c r="A90" s="176"/>
      <c r="B90" s="335" t="s">
        <v>282</v>
      </c>
      <c r="C90" s="241">
        <f>IF(SUM(M90:M92)=0,"",SUM(M90:M92))</f>
        <v>200000</v>
      </c>
      <c r="D90" s="343" t="s">
        <v>276</v>
      </c>
      <c r="E90" s="320">
        <v>50000</v>
      </c>
      <c r="F90" s="313" t="str">
        <f t="shared" si="27"/>
        <v>X</v>
      </c>
      <c r="G90" s="314">
        <v>4</v>
      </c>
      <c r="H90" s="315" t="s">
        <v>238</v>
      </c>
      <c r="I90" s="313" t="str">
        <f t="shared" si="30"/>
        <v>X</v>
      </c>
      <c r="J90" s="314"/>
      <c r="K90" s="315"/>
      <c r="L90" s="298" t="str">
        <f t="shared" si="28"/>
        <v/>
      </c>
      <c r="M90" s="243">
        <f t="shared" si="29"/>
        <v>200000</v>
      </c>
      <c r="N90" s="432"/>
      <c r="O90" s="432"/>
      <c r="P90" s="432"/>
      <c r="Q90" s="433"/>
    </row>
    <row r="91" spans="1:17" ht="21.75" customHeight="1" x14ac:dyDescent="0.4">
      <c r="A91" s="176"/>
      <c r="B91" s="309"/>
      <c r="C91" s="241"/>
      <c r="D91" s="343"/>
      <c r="E91" s="320"/>
      <c r="F91" s="313" t="str">
        <f t="shared" si="27"/>
        <v/>
      </c>
      <c r="G91" s="314"/>
      <c r="H91" s="315"/>
      <c r="I91" s="313" t="str">
        <f t="shared" si="30"/>
        <v/>
      </c>
      <c r="J91" s="314"/>
      <c r="K91" s="315"/>
      <c r="L91" s="298" t="str">
        <f t="shared" si="28"/>
        <v/>
      </c>
      <c r="M91" s="243" t="str">
        <f t="shared" si="29"/>
        <v/>
      </c>
      <c r="N91" s="432"/>
      <c r="O91" s="432"/>
      <c r="P91" s="432"/>
      <c r="Q91" s="433"/>
    </row>
    <row r="92" spans="1:17" ht="21.75" customHeight="1" x14ac:dyDescent="0.4">
      <c r="A92" s="176"/>
      <c r="B92" s="334"/>
      <c r="C92" s="242"/>
      <c r="D92" s="344"/>
      <c r="E92" s="319"/>
      <c r="F92" s="338" t="str">
        <f t="shared" si="27"/>
        <v/>
      </c>
      <c r="G92" s="339"/>
      <c r="H92" s="340"/>
      <c r="I92" s="338" t="str">
        <f t="shared" si="30"/>
        <v/>
      </c>
      <c r="J92" s="339"/>
      <c r="K92" s="340"/>
      <c r="L92" s="172" t="str">
        <f t="shared" si="28"/>
        <v/>
      </c>
      <c r="M92" s="212" t="str">
        <f t="shared" si="29"/>
        <v/>
      </c>
      <c r="N92" s="430"/>
      <c r="O92" s="430"/>
      <c r="P92" s="430"/>
      <c r="Q92" s="431"/>
    </row>
    <row r="93" spans="1:17" ht="21.75" customHeight="1" x14ac:dyDescent="0.4">
      <c r="A93" s="176"/>
      <c r="B93" s="335" t="s">
        <v>284</v>
      </c>
      <c r="C93" s="241">
        <f>IF(SUM(M93:M95)=0,"",SUM(M93:M95))</f>
        <v>200000</v>
      </c>
      <c r="D93" s="343" t="s">
        <v>284</v>
      </c>
      <c r="E93" s="320">
        <v>50000</v>
      </c>
      <c r="F93" s="313" t="str">
        <f t="shared" si="27"/>
        <v>X</v>
      </c>
      <c r="G93" s="314">
        <v>4</v>
      </c>
      <c r="H93" s="315" t="s">
        <v>238</v>
      </c>
      <c r="I93" s="313" t="str">
        <f t="shared" si="30"/>
        <v>X</v>
      </c>
      <c r="J93" s="314"/>
      <c r="K93" s="315"/>
      <c r="L93" s="298" t="str">
        <f t="shared" si="28"/>
        <v/>
      </c>
      <c r="M93" s="243">
        <f t="shared" si="29"/>
        <v>200000</v>
      </c>
      <c r="N93" s="432"/>
      <c r="O93" s="432"/>
      <c r="P93" s="432"/>
      <c r="Q93" s="433"/>
    </row>
    <row r="94" spans="1:17" ht="21.75" customHeight="1" x14ac:dyDescent="0.4">
      <c r="A94" s="176"/>
      <c r="B94" s="309"/>
      <c r="C94" s="241"/>
      <c r="D94" s="343"/>
      <c r="E94" s="320"/>
      <c r="F94" s="313" t="str">
        <f t="shared" si="27"/>
        <v/>
      </c>
      <c r="G94" s="314"/>
      <c r="H94" s="315"/>
      <c r="I94" s="313" t="str">
        <f t="shared" si="30"/>
        <v/>
      </c>
      <c r="J94" s="314"/>
      <c r="K94" s="315"/>
      <c r="L94" s="298" t="str">
        <f t="shared" si="28"/>
        <v/>
      </c>
      <c r="M94" s="243" t="str">
        <f t="shared" si="29"/>
        <v/>
      </c>
      <c r="N94" s="432"/>
      <c r="O94" s="432"/>
      <c r="P94" s="432"/>
      <c r="Q94" s="433"/>
    </row>
    <row r="95" spans="1:17" ht="21.75" customHeight="1" x14ac:dyDescent="0.4">
      <c r="A95" s="176"/>
      <c r="B95" s="334"/>
      <c r="C95" s="242"/>
      <c r="D95" s="344"/>
      <c r="E95" s="319"/>
      <c r="F95" s="338" t="str">
        <f t="shared" si="27"/>
        <v/>
      </c>
      <c r="G95" s="339"/>
      <c r="H95" s="340"/>
      <c r="I95" s="338" t="str">
        <f t="shared" si="30"/>
        <v/>
      </c>
      <c r="J95" s="339"/>
      <c r="K95" s="340"/>
      <c r="L95" s="172" t="str">
        <f t="shared" si="28"/>
        <v/>
      </c>
      <c r="M95" s="212" t="str">
        <f t="shared" si="29"/>
        <v/>
      </c>
      <c r="N95" s="430"/>
      <c r="O95" s="430"/>
      <c r="P95" s="430"/>
      <c r="Q95" s="431"/>
    </row>
    <row r="96" spans="1:17" ht="21.75" customHeight="1" x14ac:dyDescent="0.4">
      <c r="A96" s="176"/>
      <c r="B96" s="335" t="s">
        <v>283</v>
      </c>
      <c r="C96" s="241">
        <f>IF(SUM(M96:M98)=0,"",SUM(M96:M98))</f>
        <v>480000</v>
      </c>
      <c r="D96" s="343" t="s">
        <v>283</v>
      </c>
      <c r="E96" s="320">
        <v>10000</v>
      </c>
      <c r="F96" s="313" t="str">
        <f t="shared" si="25"/>
        <v>X</v>
      </c>
      <c r="G96" s="314">
        <v>4</v>
      </c>
      <c r="H96" s="315" t="s">
        <v>238</v>
      </c>
      <c r="I96" s="313" t="str">
        <f t="shared" si="26"/>
        <v>X</v>
      </c>
      <c r="J96" s="314"/>
      <c r="K96" s="315"/>
      <c r="L96" s="298" t="str">
        <f t="shared" si="19"/>
        <v/>
      </c>
      <c r="M96" s="243">
        <f t="shared" si="20"/>
        <v>40000</v>
      </c>
      <c r="N96" s="432"/>
      <c r="O96" s="432"/>
      <c r="P96" s="432"/>
      <c r="Q96" s="433"/>
    </row>
    <row r="97" spans="1:17" ht="21.75" customHeight="1" x14ac:dyDescent="0.4">
      <c r="A97" s="176"/>
      <c r="B97" s="309"/>
      <c r="C97" s="241"/>
      <c r="D97" s="343" t="s">
        <v>294</v>
      </c>
      <c r="E97" s="320">
        <v>110000</v>
      </c>
      <c r="F97" s="313" t="str">
        <f t="shared" si="25"/>
        <v>X</v>
      </c>
      <c r="G97" s="314">
        <v>4</v>
      </c>
      <c r="H97" s="315" t="s">
        <v>238</v>
      </c>
      <c r="I97" s="313" t="str">
        <f t="shared" si="26"/>
        <v>X</v>
      </c>
      <c r="J97" s="314"/>
      <c r="K97" s="315"/>
      <c r="L97" s="298" t="str">
        <f t="shared" si="19"/>
        <v/>
      </c>
      <c r="M97" s="243">
        <f t="shared" si="20"/>
        <v>440000</v>
      </c>
      <c r="N97" s="432"/>
      <c r="O97" s="432"/>
      <c r="P97" s="432"/>
      <c r="Q97" s="433"/>
    </row>
    <row r="98" spans="1:17" ht="21.75" customHeight="1" x14ac:dyDescent="0.4">
      <c r="A98" s="176"/>
      <c r="B98" s="334"/>
      <c r="C98" s="242"/>
      <c r="D98" s="344"/>
      <c r="E98" s="319"/>
      <c r="F98" s="338" t="str">
        <f t="shared" si="25"/>
        <v/>
      </c>
      <c r="G98" s="339"/>
      <c r="H98" s="340"/>
      <c r="I98" s="338" t="str">
        <f t="shared" si="26"/>
        <v/>
      </c>
      <c r="J98" s="339"/>
      <c r="K98" s="340"/>
      <c r="L98" s="172" t="str">
        <f t="shared" si="19"/>
        <v/>
      </c>
      <c r="M98" s="212" t="str">
        <f t="shared" si="20"/>
        <v/>
      </c>
      <c r="N98" s="430"/>
      <c r="O98" s="430"/>
      <c r="P98" s="430"/>
      <c r="Q98" s="431"/>
    </row>
    <row r="99" spans="1:17" ht="21.75" customHeight="1" x14ac:dyDescent="0.4">
      <c r="A99" s="177"/>
      <c r="B99" s="200" t="s">
        <v>29</v>
      </c>
      <c r="C99" s="24">
        <f>SUM(C55:C57,C59:C98)</f>
        <v>14135000</v>
      </c>
      <c r="D99" s="396"/>
      <c r="E99" s="397"/>
      <c r="F99" s="397"/>
      <c r="G99" s="397"/>
      <c r="H99" s="397"/>
      <c r="I99" s="397"/>
      <c r="J99" s="397"/>
      <c r="K99" s="397"/>
      <c r="L99" s="397"/>
      <c r="M99" s="397"/>
      <c r="N99" s="397"/>
      <c r="O99" s="397"/>
      <c r="P99" s="397"/>
      <c r="Q99" s="398"/>
    </row>
    <row r="100" spans="1:17" ht="21.75" customHeight="1" x14ac:dyDescent="0.4">
      <c r="A100" s="198"/>
      <c r="B100" s="399" t="s">
        <v>63</v>
      </c>
      <c r="C100" s="400"/>
      <c r="D100" s="400"/>
      <c r="E100" s="400"/>
      <c r="F100" s="400"/>
      <c r="G100" s="400"/>
      <c r="H100" s="400"/>
      <c r="I100" s="400"/>
      <c r="J100" s="400"/>
      <c r="K100" s="400"/>
      <c r="L100" s="400"/>
      <c r="M100" s="400"/>
      <c r="N100" s="400"/>
      <c r="O100" s="400"/>
      <c r="P100" s="400"/>
      <c r="Q100" s="401"/>
    </row>
    <row r="101" spans="1:17" ht="21.75" customHeight="1" x14ac:dyDescent="0.4">
      <c r="A101" s="176"/>
      <c r="B101" s="325" t="s">
        <v>235</v>
      </c>
      <c r="C101" s="241">
        <f>IF(SUM(M101:M103)=0,"",SUM(M101:M103))</f>
        <v>12240000</v>
      </c>
      <c r="D101" s="345" t="s">
        <v>244</v>
      </c>
      <c r="E101" s="346">
        <v>300000</v>
      </c>
      <c r="F101" s="313" t="str">
        <f>IF(E101="","","X")</f>
        <v>X</v>
      </c>
      <c r="G101" s="330">
        <v>3</v>
      </c>
      <c r="H101" s="329" t="s">
        <v>237</v>
      </c>
      <c r="I101" s="313" t="str">
        <f>IF(G101="","","X")</f>
        <v>X</v>
      </c>
      <c r="J101" s="330">
        <v>12</v>
      </c>
      <c r="K101" s="329" t="s">
        <v>238</v>
      </c>
      <c r="L101" s="169" t="str">
        <f t="shared" ref="L101:L103" si="31">IF(J101="","","=")</f>
        <v>=</v>
      </c>
      <c r="M101" s="243">
        <f>IF(E101*IF(G101="",1,G101)*IF(J101="",1,J101)=0,"",E101*IF(G101="",1,G101)*IF(J101="",1,J101))</f>
        <v>10800000</v>
      </c>
      <c r="N101" s="402" t="s">
        <v>299</v>
      </c>
      <c r="O101" s="402"/>
      <c r="P101" s="402"/>
      <c r="Q101" s="403"/>
    </row>
    <row r="102" spans="1:17" ht="21.75" customHeight="1" x14ac:dyDescent="0.4">
      <c r="A102" s="176"/>
      <c r="B102" s="170"/>
      <c r="C102" s="241"/>
      <c r="D102" s="345" t="s">
        <v>247</v>
      </c>
      <c r="E102" s="346">
        <v>40000</v>
      </c>
      <c r="F102" s="313" t="str">
        <f>IF(E102="","","X")</f>
        <v>X</v>
      </c>
      <c r="G102" s="330">
        <v>3</v>
      </c>
      <c r="H102" s="329" t="s">
        <v>237</v>
      </c>
      <c r="I102" s="313" t="str">
        <f>IF(G102="","","X")</f>
        <v>X</v>
      </c>
      <c r="J102" s="330">
        <v>12</v>
      </c>
      <c r="K102" s="329" t="s">
        <v>238</v>
      </c>
      <c r="L102" s="169" t="str">
        <f t="shared" si="31"/>
        <v>=</v>
      </c>
      <c r="M102" s="243">
        <f t="shared" ref="M102:M103" si="32">IF(E102*IF(G102="",1,G102)*IF(J102="",1,J102)=0,"",E102*IF(G102="",1,G102)*IF(J102="",1,J102))</f>
        <v>1440000</v>
      </c>
      <c r="N102" s="404"/>
      <c r="O102" s="404"/>
      <c r="P102" s="404"/>
      <c r="Q102" s="405"/>
    </row>
    <row r="103" spans="1:17" ht="21.75" customHeight="1" x14ac:dyDescent="0.4">
      <c r="A103" s="176"/>
      <c r="B103" s="170"/>
      <c r="C103" s="242"/>
      <c r="D103" s="345"/>
      <c r="E103" s="346"/>
      <c r="F103" s="313" t="str">
        <f>IF(E103="","","X")</f>
        <v/>
      </c>
      <c r="G103" s="330"/>
      <c r="H103" s="329"/>
      <c r="I103" s="313" t="str">
        <f>IF(G103="","","X")</f>
        <v/>
      </c>
      <c r="J103" s="330"/>
      <c r="K103" s="329"/>
      <c r="L103" s="169" t="str">
        <f t="shared" si="31"/>
        <v/>
      </c>
      <c r="M103" s="243" t="str">
        <f t="shared" si="32"/>
        <v/>
      </c>
      <c r="N103" s="404"/>
      <c r="O103" s="404"/>
      <c r="P103" s="404"/>
      <c r="Q103" s="405"/>
    </row>
    <row r="104" spans="1:17" ht="21.75" customHeight="1" x14ac:dyDescent="0.4">
      <c r="A104" s="176"/>
      <c r="B104" s="389" t="s">
        <v>64</v>
      </c>
      <c r="C104" s="390"/>
      <c r="D104" s="390"/>
      <c r="E104" s="390"/>
      <c r="F104" s="390"/>
      <c r="G104" s="390"/>
      <c r="H104" s="390"/>
      <c r="I104" s="390"/>
      <c r="J104" s="390"/>
      <c r="K104" s="390"/>
      <c r="L104" s="390"/>
      <c r="M104" s="390"/>
      <c r="N104" s="390"/>
      <c r="O104" s="390"/>
      <c r="P104" s="390"/>
      <c r="Q104" s="391"/>
    </row>
    <row r="105" spans="1:17" ht="21.75" customHeight="1" x14ac:dyDescent="0.4">
      <c r="A105" s="176"/>
      <c r="B105" s="333" t="s">
        <v>248</v>
      </c>
      <c r="C105" s="254">
        <f>IF(SUM(M105:M107)=0,"",SUM(M105:M107))</f>
        <v>1440000</v>
      </c>
      <c r="D105" s="311" t="s">
        <v>288</v>
      </c>
      <c r="E105" s="322">
        <v>20000</v>
      </c>
      <c r="F105" s="313" t="str">
        <f t="shared" ref="F105:F134" si="33">IF(E105="","","X")</f>
        <v>X</v>
      </c>
      <c r="G105" s="336">
        <v>6</v>
      </c>
      <c r="H105" s="323" t="s">
        <v>250</v>
      </c>
      <c r="I105" s="313" t="str">
        <f t="shared" ref="I105:I134" si="34">IF(G105="","","X")</f>
        <v>X</v>
      </c>
      <c r="J105" s="336">
        <v>12</v>
      </c>
      <c r="K105" s="323" t="s">
        <v>238</v>
      </c>
      <c r="L105" s="171"/>
      <c r="M105" s="243">
        <f t="shared" ref="M105:M134" si="35">IF(E105*IF(G105="",1,G105)*IF(J105="",1,J105)=0,"",E105*IF(G105="",1,G105)*IF(J105="",1,J105))</f>
        <v>1440000</v>
      </c>
      <c r="N105" s="434"/>
      <c r="O105" s="434"/>
      <c r="P105" s="434"/>
      <c r="Q105" s="435"/>
    </row>
    <row r="106" spans="1:17" ht="21.75" customHeight="1" x14ac:dyDescent="0.4">
      <c r="A106" s="176"/>
      <c r="B106" s="309"/>
      <c r="C106" s="241"/>
      <c r="D106" s="337"/>
      <c r="E106" s="320"/>
      <c r="F106" s="313"/>
      <c r="G106" s="314"/>
      <c r="H106" s="315"/>
      <c r="I106" s="313"/>
      <c r="J106" s="314"/>
      <c r="K106" s="315"/>
      <c r="L106" s="298"/>
      <c r="M106" s="243"/>
      <c r="N106" s="432"/>
      <c r="O106" s="432"/>
      <c r="P106" s="432"/>
      <c r="Q106" s="433"/>
    </row>
    <row r="107" spans="1:17" ht="21.75" customHeight="1" x14ac:dyDescent="0.4">
      <c r="A107" s="176"/>
      <c r="B107" s="309"/>
      <c r="C107" s="241"/>
      <c r="D107" s="337"/>
      <c r="E107" s="320"/>
      <c r="F107" s="338" t="str">
        <f t="shared" si="33"/>
        <v/>
      </c>
      <c r="G107" s="339"/>
      <c r="H107" s="340"/>
      <c r="I107" s="338" t="str">
        <f t="shared" si="34"/>
        <v/>
      </c>
      <c r="J107" s="339"/>
      <c r="K107" s="340"/>
      <c r="L107" s="172" t="str">
        <f t="shared" ref="L107:L134" si="36">IF(J107="","","=")</f>
        <v/>
      </c>
      <c r="M107" s="212" t="str">
        <f t="shared" si="35"/>
        <v/>
      </c>
      <c r="N107" s="430"/>
      <c r="O107" s="430"/>
      <c r="P107" s="430"/>
      <c r="Q107" s="431"/>
    </row>
    <row r="108" spans="1:17" ht="21.75" customHeight="1" x14ac:dyDescent="0.4">
      <c r="A108" s="176"/>
      <c r="B108" s="310" t="s">
        <v>242</v>
      </c>
      <c r="C108" s="254">
        <f>IF(SUM(M108:M110)=0,"",SUM(M108:M110))</f>
        <v>10000</v>
      </c>
      <c r="D108" s="311" t="s">
        <v>271</v>
      </c>
      <c r="E108" s="332">
        <v>10000</v>
      </c>
      <c r="F108" s="313" t="str">
        <f t="shared" si="33"/>
        <v>X</v>
      </c>
      <c r="G108" s="314">
        <v>1</v>
      </c>
      <c r="H108" s="315" t="s">
        <v>243</v>
      </c>
      <c r="I108" s="313" t="str">
        <f t="shared" si="34"/>
        <v>X</v>
      </c>
      <c r="J108" s="314"/>
      <c r="K108" s="315"/>
      <c r="L108" s="298" t="str">
        <f t="shared" si="36"/>
        <v/>
      </c>
      <c r="M108" s="243">
        <f t="shared" si="35"/>
        <v>10000</v>
      </c>
      <c r="N108" s="432" t="s">
        <v>254</v>
      </c>
      <c r="O108" s="432"/>
      <c r="P108" s="432"/>
      <c r="Q108" s="433"/>
    </row>
    <row r="109" spans="1:17" ht="21.75" customHeight="1" x14ac:dyDescent="0.4">
      <c r="A109" s="176"/>
      <c r="B109" s="309"/>
      <c r="C109" s="241"/>
      <c r="D109" s="343"/>
      <c r="E109" s="320"/>
      <c r="F109" s="313" t="str">
        <f t="shared" si="33"/>
        <v/>
      </c>
      <c r="G109" s="314"/>
      <c r="H109" s="315"/>
      <c r="I109" s="313" t="str">
        <f t="shared" si="34"/>
        <v/>
      </c>
      <c r="J109" s="314"/>
      <c r="K109" s="315"/>
      <c r="L109" s="298" t="str">
        <f t="shared" si="36"/>
        <v/>
      </c>
      <c r="M109" s="243" t="str">
        <f t="shared" si="35"/>
        <v/>
      </c>
      <c r="N109" s="432"/>
      <c r="O109" s="432"/>
      <c r="P109" s="432"/>
      <c r="Q109" s="433"/>
    </row>
    <row r="110" spans="1:17" ht="21.75" customHeight="1" x14ac:dyDescent="0.4">
      <c r="A110" s="176"/>
      <c r="B110" s="334"/>
      <c r="C110" s="242"/>
      <c r="D110" s="344"/>
      <c r="E110" s="319"/>
      <c r="F110" s="338" t="str">
        <f t="shared" si="33"/>
        <v/>
      </c>
      <c r="G110" s="339"/>
      <c r="H110" s="340"/>
      <c r="I110" s="338" t="str">
        <f t="shared" si="34"/>
        <v/>
      </c>
      <c r="J110" s="339"/>
      <c r="K110" s="340"/>
      <c r="L110" s="172" t="str">
        <f t="shared" si="36"/>
        <v/>
      </c>
      <c r="M110" s="212" t="str">
        <f t="shared" si="35"/>
        <v/>
      </c>
      <c r="N110" s="430"/>
      <c r="O110" s="430"/>
      <c r="P110" s="430"/>
      <c r="Q110" s="431"/>
    </row>
    <row r="111" spans="1:17" ht="21.75" customHeight="1" x14ac:dyDescent="0.4">
      <c r="A111" s="176"/>
      <c r="B111" s="335" t="s">
        <v>260</v>
      </c>
      <c r="C111" s="241">
        <f>IF(SUM(M111:M113)=0,"",SUM(M111:M113))</f>
        <v>540000</v>
      </c>
      <c r="D111" s="343" t="s">
        <v>261</v>
      </c>
      <c r="E111" s="320">
        <v>30000</v>
      </c>
      <c r="F111" s="313" t="str">
        <f t="shared" si="33"/>
        <v>X</v>
      </c>
      <c r="G111" s="314">
        <v>3</v>
      </c>
      <c r="H111" s="315" t="s">
        <v>237</v>
      </c>
      <c r="I111" s="313" t="str">
        <f t="shared" si="34"/>
        <v>X</v>
      </c>
      <c r="J111" s="314">
        <v>1</v>
      </c>
      <c r="K111" s="315" t="s">
        <v>243</v>
      </c>
      <c r="L111" s="298" t="str">
        <f t="shared" si="36"/>
        <v>=</v>
      </c>
      <c r="M111" s="243">
        <f t="shared" si="35"/>
        <v>90000</v>
      </c>
      <c r="N111" s="432" t="s">
        <v>262</v>
      </c>
      <c r="O111" s="432"/>
      <c r="P111" s="432"/>
      <c r="Q111" s="433"/>
    </row>
    <row r="112" spans="1:17" ht="21.75" customHeight="1" x14ac:dyDescent="0.4">
      <c r="A112" s="176"/>
      <c r="B112" s="309"/>
      <c r="C112" s="241"/>
      <c r="D112" s="343" t="s">
        <v>261</v>
      </c>
      <c r="E112" s="320">
        <v>30000</v>
      </c>
      <c r="F112" s="313" t="str">
        <f t="shared" si="33"/>
        <v>X</v>
      </c>
      <c r="G112" s="314">
        <v>5</v>
      </c>
      <c r="H112" s="315" t="s">
        <v>237</v>
      </c>
      <c r="I112" s="313" t="str">
        <f t="shared" si="34"/>
        <v>X</v>
      </c>
      <c r="J112" s="314">
        <v>3</v>
      </c>
      <c r="K112" s="315" t="s">
        <v>243</v>
      </c>
      <c r="L112" s="298" t="str">
        <f t="shared" si="36"/>
        <v>=</v>
      </c>
      <c r="M112" s="243">
        <f t="shared" si="35"/>
        <v>450000</v>
      </c>
      <c r="N112" s="432" t="s">
        <v>287</v>
      </c>
      <c r="O112" s="432"/>
      <c r="P112" s="432"/>
      <c r="Q112" s="433"/>
    </row>
    <row r="113" spans="1:17" ht="21.75" customHeight="1" x14ac:dyDescent="0.4">
      <c r="A113" s="176"/>
      <c r="B113" s="334"/>
      <c r="C113" s="242"/>
      <c r="D113" s="344"/>
      <c r="E113" s="319"/>
      <c r="F113" s="338" t="str">
        <f t="shared" si="33"/>
        <v/>
      </c>
      <c r="G113" s="339"/>
      <c r="H113" s="340"/>
      <c r="I113" s="338" t="str">
        <f t="shared" si="34"/>
        <v/>
      </c>
      <c r="J113" s="339"/>
      <c r="K113" s="340"/>
      <c r="L113" s="172" t="str">
        <f t="shared" si="36"/>
        <v/>
      </c>
      <c r="M113" s="212" t="str">
        <f t="shared" si="35"/>
        <v/>
      </c>
      <c r="N113" s="430"/>
      <c r="O113" s="430"/>
      <c r="P113" s="430"/>
      <c r="Q113" s="431"/>
    </row>
    <row r="114" spans="1:17" ht="21.75" customHeight="1" x14ac:dyDescent="0.4">
      <c r="A114" s="176"/>
      <c r="B114" s="335" t="s">
        <v>265</v>
      </c>
      <c r="C114" s="241">
        <f>IF(SUM(M114:M116)=0,"",SUM(M114:M116))</f>
        <v>240000</v>
      </c>
      <c r="D114" s="343" t="s">
        <v>266</v>
      </c>
      <c r="E114" s="320">
        <v>5000</v>
      </c>
      <c r="F114" s="313" t="str">
        <f t="shared" si="33"/>
        <v>X</v>
      </c>
      <c r="G114" s="314">
        <v>2</v>
      </c>
      <c r="H114" s="315" t="s">
        <v>267</v>
      </c>
      <c r="I114" s="313" t="str">
        <f t="shared" si="34"/>
        <v>X</v>
      </c>
      <c r="J114" s="314">
        <v>12</v>
      </c>
      <c r="K114" s="315" t="s">
        <v>238</v>
      </c>
      <c r="L114" s="298" t="str">
        <f t="shared" si="36"/>
        <v>=</v>
      </c>
      <c r="M114" s="243">
        <f t="shared" si="35"/>
        <v>120000</v>
      </c>
      <c r="N114" s="432" t="s">
        <v>302</v>
      </c>
      <c r="O114" s="432"/>
      <c r="P114" s="432"/>
      <c r="Q114" s="433"/>
    </row>
    <row r="115" spans="1:17" ht="21.75" customHeight="1" x14ac:dyDescent="0.4">
      <c r="A115" s="176"/>
      <c r="B115" s="309"/>
      <c r="C115" s="241"/>
      <c r="D115" s="343" t="s">
        <v>268</v>
      </c>
      <c r="E115" s="320">
        <v>10000</v>
      </c>
      <c r="F115" s="313" t="str">
        <f t="shared" si="33"/>
        <v>X</v>
      </c>
      <c r="G115" s="314">
        <v>12</v>
      </c>
      <c r="H115" s="315" t="s">
        <v>238</v>
      </c>
      <c r="I115" s="313" t="str">
        <f t="shared" si="34"/>
        <v>X</v>
      </c>
      <c r="J115" s="314"/>
      <c r="K115" s="315"/>
      <c r="L115" s="298" t="str">
        <f t="shared" si="36"/>
        <v/>
      </c>
      <c r="M115" s="243">
        <f t="shared" si="35"/>
        <v>120000</v>
      </c>
      <c r="N115" s="432" t="s">
        <v>302</v>
      </c>
      <c r="O115" s="432"/>
      <c r="P115" s="432"/>
      <c r="Q115" s="433"/>
    </row>
    <row r="116" spans="1:17" ht="21.75" customHeight="1" x14ac:dyDescent="0.4">
      <c r="A116" s="176"/>
      <c r="B116" s="334"/>
      <c r="C116" s="242"/>
      <c r="D116" s="344"/>
      <c r="E116" s="319"/>
      <c r="F116" s="338" t="str">
        <f t="shared" si="33"/>
        <v/>
      </c>
      <c r="G116" s="339"/>
      <c r="H116" s="340"/>
      <c r="I116" s="338" t="str">
        <f t="shared" si="34"/>
        <v/>
      </c>
      <c r="J116" s="339"/>
      <c r="K116" s="340"/>
      <c r="L116" s="172" t="str">
        <f t="shared" si="36"/>
        <v/>
      </c>
      <c r="M116" s="212" t="str">
        <f t="shared" si="35"/>
        <v/>
      </c>
      <c r="N116" s="430"/>
      <c r="O116" s="430"/>
      <c r="P116" s="430"/>
      <c r="Q116" s="431"/>
    </row>
    <row r="117" spans="1:17" ht="21.75" customHeight="1" x14ac:dyDescent="0.4">
      <c r="A117" s="176"/>
      <c r="B117" s="335" t="s">
        <v>275</v>
      </c>
      <c r="C117" s="241">
        <f>IF(SUM(M117:M119)=0,"",SUM(M117:M119))</f>
        <v>1440000</v>
      </c>
      <c r="D117" s="343" t="s">
        <v>275</v>
      </c>
      <c r="E117" s="320">
        <v>120000</v>
      </c>
      <c r="F117" s="313" t="str">
        <f t="shared" si="33"/>
        <v>X</v>
      </c>
      <c r="G117" s="314">
        <v>1</v>
      </c>
      <c r="H117" s="315" t="s">
        <v>237</v>
      </c>
      <c r="I117" s="313" t="str">
        <f t="shared" si="34"/>
        <v>X</v>
      </c>
      <c r="J117" s="314">
        <v>12</v>
      </c>
      <c r="K117" s="315" t="s">
        <v>238</v>
      </c>
      <c r="L117" s="298" t="str">
        <f t="shared" si="36"/>
        <v>=</v>
      </c>
      <c r="M117" s="243">
        <f t="shared" si="35"/>
        <v>1440000</v>
      </c>
      <c r="N117" s="432"/>
      <c r="O117" s="432"/>
      <c r="P117" s="432"/>
      <c r="Q117" s="433"/>
    </row>
    <row r="118" spans="1:17" ht="21.75" customHeight="1" x14ac:dyDescent="0.4">
      <c r="A118" s="176"/>
      <c r="B118" s="309"/>
      <c r="C118" s="241"/>
      <c r="D118" s="343"/>
      <c r="E118" s="320"/>
      <c r="F118" s="313" t="str">
        <f t="shared" si="33"/>
        <v/>
      </c>
      <c r="G118" s="314"/>
      <c r="H118" s="315"/>
      <c r="I118" s="313" t="str">
        <f t="shared" si="34"/>
        <v/>
      </c>
      <c r="J118" s="314"/>
      <c r="K118" s="315"/>
      <c r="L118" s="298" t="str">
        <f t="shared" si="36"/>
        <v/>
      </c>
      <c r="M118" s="243" t="str">
        <f t="shared" si="35"/>
        <v/>
      </c>
      <c r="N118" s="432"/>
      <c r="O118" s="432"/>
      <c r="P118" s="432"/>
      <c r="Q118" s="433"/>
    </row>
    <row r="119" spans="1:17" ht="21.75" customHeight="1" x14ac:dyDescent="0.4">
      <c r="A119" s="176"/>
      <c r="B119" s="334"/>
      <c r="C119" s="242"/>
      <c r="D119" s="344"/>
      <c r="E119" s="319"/>
      <c r="F119" s="338" t="str">
        <f t="shared" si="33"/>
        <v/>
      </c>
      <c r="G119" s="339"/>
      <c r="H119" s="340"/>
      <c r="I119" s="338" t="str">
        <f t="shared" si="34"/>
        <v/>
      </c>
      <c r="J119" s="339"/>
      <c r="K119" s="340"/>
      <c r="L119" s="172" t="str">
        <f t="shared" si="36"/>
        <v/>
      </c>
      <c r="M119" s="212" t="str">
        <f t="shared" si="35"/>
        <v/>
      </c>
      <c r="N119" s="430"/>
      <c r="O119" s="430"/>
      <c r="P119" s="430"/>
      <c r="Q119" s="431"/>
    </row>
    <row r="120" spans="1:17" ht="21.75" customHeight="1" x14ac:dyDescent="0.4">
      <c r="A120" s="176"/>
      <c r="B120" s="335" t="s">
        <v>279</v>
      </c>
      <c r="C120" s="241">
        <f>IF(SUM(M120:M122)=0,"",SUM(M120:M122))</f>
        <v>300000</v>
      </c>
      <c r="D120" s="343" t="s">
        <v>301</v>
      </c>
      <c r="E120" s="320">
        <v>300000</v>
      </c>
      <c r="F120" s="313" t="str">
        <f t="shared" si="33"/>
        <v>X</v>
      </c>
      <c r="G120" s="314">
        <v>1</v>
      </c>
      <c r="H120" s="315" t="s">
        <v>278</v>
      </c>
      <c r="I120" s="313" t="str">
        <f t="shared" si="34"/>
        <v>X</v>
      </c>
      <c r="J120" s="314"/>
      <c r="K120" s="315"/>
      <c r="L120" s="298" t="str">
        <f t="shared" si="36"/>
        <v/>
      </c>
      <c r="M120" s="243">
        <f t="shared" si="35"/>
        <v>300000</v>
      </c>
      <c r="N120" s="432"/>
      <c r="O120" s="432"/>
      <c r="P120" s="432"/>
      <c r="Q120" s="433"/>
    </row>
    <row r="121" spans="1:17" ht="21.75" customHeight="1" x14ac:dyDescent="0.4">
      <c r="A121" s="176"/>
      <c r="B121" s="309"/>
      <c r="C121" s="241"/>
      <c r="D121" s="343"/>
      <c r="E121" s="320"/>
      <c r="F121" s="313" t="str">
        <f t="shared" si="33"/>
        <v/>
      </c>
      <c r="G121" s="314"/>
      <c r="H121" s="315"/>
      <c r="I121" s="313" t="str">
        <f t="shared" si="34"/>
        <v/>
      </c>
      <c r="J121" s="314"/>
      <c r="K121" s="315"/>
      <c r="L121" s="298" t="str">
        <f t="shared" si="36"/>
        <v/>
      </c>
      <c r="M121" s="243" t="str">
        <f t="shared" si="35"/>
        <v/>
      </c>
      <c r="N121" s="432"/>
      <c r="O121" s="432"/>
      <c r="P121" s="432"/>
      <c r="Q121" s="433"/>
    </row>
    <row r="122" spans="1:17" ht="21.75" customHeight="1" x14ac:dyDescent="0.4">
      <c r="A122" s="176"/>
      <c r="B122" s="334"/>
      <c r="C122" s="242"/>
      <c r="D122" s="344"/>
      <c r="E122" s="319"/>
      <c r="F122" s="338" t="str">
        <f t="shared" si="33"/>
        <v/>
      </c>
      <c r="G122" s="339"/>
      <c r="H122" s="340"/>
      <c r="I122" s="338" t="str">
        <f t="shared" si="34"/>
        <v/>
      </c>
      <c r="J122" s="339"/>
      <c r="K122" s="340"/>
      <c r="L122" s="172" t="str">
        <f t="shared" si="36"/>
        <v/>
      </c>
      <c r="M122" s="212" t="str">
        <f t="shared" si="35"/>
        <v/>
      </c>
      <c r="N122" s="430"/>
      <c r="O122" s="430"/>
      <c r="P122" s="430"/>
      <c r="Q122" s="431"/>
    </row>
    <row r="123" spans="1:17" ht="21.75" customHeight="1" x14ac:dyDescent="0.4">
      <c r="A123" s="176"/>
      <c r="B123" s="335" t="s">
        <v>281</v>
      </c>
      <c r="C123" s="241">
        <f>IF(SUM(M123:M125)=0,"",SUM(M123:M125))</f>
        <v>1200000</v>
      </c>
      <c r="D123" s="343" t="s">
        <v>300</v>
      </c>
      <c r="E123" s="320">
        <v>100000</v>
      </c>
      <c r="F123" s="313" t="str">
        <f t="shared" si="33"/>
        <v>X</v>
      </c>
      <c r="G123" s="314">
        <v>12</v>
      </c>
      <c r="H123" s="315" t="s">
        <v>238</v>
      </c>
      <c r="I123" s="313" t="str">
        <f t="shared" si="34"/>
        <v>X</v>
      </c>
      <c r="J123" s="314"/>
      <c r="K123" s="315"/>
      <c r="L123" s="298" t="str">
        <f t="shared" si="36"/>
        <v/>
      </c>
      <c r="M123" s="243">
        <f t="shared" si="35"/>
        <v>1200000</v>
      </c>
      <c r="N123" s="432"/>
      <c r="O123" s="432"/>
      <c r="P123" s="432"/>
      <c r="Q123" s="433"/>
    </row>
    <row r="124" spans="1:17" ht="21.75" customHeight="1" x14ac:dyDescent="0.4">
      <c r="A124" s="176"/>
      <c r="B124" s="309"/>
      <c r="C124" s="241"/>
      <c r="D124" s="343"/>
      <c r="E124" s="320"/>
      <c r="F124" s="313" t="str">
        <f t="shared" si="33"/>
        <v/>
      </c>
      <c r="G124" s="314"/>
      <c r="H124" s="315"/>
      <c r="I124" s="313" t="str">
        <f t="shared" si="34"/>
        <v/>
      </c>
      <c r="J124" s="314"/>
      <c r="K124" s="315"/>
      <c r="L124" s="298" t="str">
        <f t="shared" si="36"/>
        <v/>
      </c>
      <c r="M124" s="243" t="str">
        <f t="shared" si="35"/>
        <v/>
      </c>
      <c r="N124" s="432"/>
      <c r="O124" s="432"/>
      <c r="P124" s="432"/>
      <c r="Q124" s="433"/>
    </row>
    <row r="125" spans="1:17" ht="21.6" customHeight="1" x14ac:dyDescent="0.4">
      <c r="A125" s="176"/>
      <c r="B125" s="334"/>
      <c r="C125" s="242"/>
      <c r="D125" s="344"/>
      <c r="E125" s="319"/>
      <c r="F125" s="338" t="str">
        <f t="shared" si="33"/>
        <v/>
      </c>
      <c r="G125" s="339"/>
      <c r="H125" s="340"/>
      <c r="I125" s="338" t="str">
        <f t="shared" si="34"/>
        <v/>
      </c>
      <c r="J125" s="339"/>
      <c r="K125" s="340"/>
      <c r="L125" s="172" t="str">
        <f t="shared" si="36"/>
        <v/>
      </c>
      <c r="M125" s="212" t="str">
        <f t="shared" si="35"/>
        <v/>
      </c>
      <c r="N125" s="430"/>
      <c r="O125" s="430"/>
      <c r="P125" s="430"/>
      <c r="Q125" s="431"/>
    </row>
    <row r="126" spans="1:17" ht="21.75" customHeight="1" x14ac:dyDescent="0.4">
      <c r="A126" s="176"/>
      <c r="B126" s="335" t="s">
        <v>282</v>
      </c>
      <c r="C126" s="241">
        <f>IF(SUM(M126:M128)=0,"",SUM(M126:M128))</f>
        <v>600000</v>
      </c>
      <c r="D126" s="343" t="s">
        <v>282</v>
      </c>
      <c r="E126" s="320">
        <v>50000</v>
      </c>
      <c r="F126" s="313" t="str">
        <f t="shared" si="33"/>
        <v>X</v>
      </c>
      <c r="G126" s="314">
        <v>12</v>
      </c>
      <c r="H126" s="315" t="s">
        <v>238</v>
      </c>
      <c r="I126" s="313" t="str">
        <f t="shared" si="34"/>
        <v>X</v>
      </c>
      <c r="J126" s="314"/>
      <c r="K126" s="315"/>
      <c r="L126" s="298" t="str">
        <f t="shared" si="36"/>
        <v/>
      </c>
      <c r="M126" s="243">
        <f t="shared" si="35"/>
        <v>600000</v>
      </c>
      <c r="N126" s="432"/>
      <c r="O126" s="432"/>
      <c r="P126" s="432"/>
      <c r="Q126" s="433"/>
    </row>
    <row r="127" spans="1:17" ht="21.75" customHeight="1" x14ac:dyDescent="0.4">
      <c r="A127" s="176"/>
      <c r="B127" s="309"/>
      <c r="C127" s="241"/>
      <c r="D127" s="343"/>
      <c r="E127" s="320"/>
      <c r="F127" s="313" t="str">
        <f t="shared" si="33"/>
        <v/>
      </c>
      <c r="G127" s="314"/>
      <c r="H127" s="315"/>
      <c r="I127" s="313" t="str">
        <f t="shared" si="34"/>
        <v/>
      </c>
      <c r="J127" s="314"/>
      <c r="K127" s="315"/>
      <c r="L127" s="298" t="str">
        <f t="shared" si="36"/>
        <v/>
      </c>
      <c r="M127" s="243" t="str">
        <f t="shared" si="35"/>
        <v/>
      </c>
      <c r="N127" s="432"/>
      <c r="O127" s="432"/>
      <c r="P127" s="432"/>
      <c r="Q127" s="433"/>
    </row>
    <row r="128" spans="1:17" ht="21.75" customHeight="1" x14ac:dyDescent="0.4">
      <c r="A128" s="176"/>
      <c r="B128" s="334"/>
      <c r="C128" s="242"/>
      <c r="D128" s="344"/>
      <c r="E128" s="319"/>
      <c r="F128" s="338" t="str">
        <f t="shared" si="33"/>
        <v/>
      </c>
      <c r="G128" s="339"/>
      <c r="H128" s="340"/>
      <c r="I128" s="338" t="str">
        <f t="shared" si="34"/>
        <v/>
      </c>
      <c r="J128" s="339"/>
      <c r="K128" s="340"/>
      <c r="L128" s="172" t="str">
        <f t="shared" si="36"/>
        <v/>
      </c>
      <c r="M128" s="212" t="str">
        <f t="shared" si="35"/>
        <v/>
      </c>
      <c r="N128" s="430"/>
      <c r="O128" s="430"/>
      <c r="P128" s="430"/>
      <c r="Q128" s="431"/>
    </row>
    <row r="129" spans="1:17" ht="21.75" customHeight="1" x14ac:dyDescent="0.4">
      <c r="A129" s="176"/>
      <c r="B129" s="335" t="s">
        <v>284</v>
      </c>
      <c r="C129" s="241">
        <f>IF(SUM(M129:M131)=0,"",SUM(M129:M131))</f>
        <v>600000</v>
      </c>
      <c r="D129" s="343" t="s">
        <v>284</v>
      </c>
      <c r="E129" s="320">
        <v>50000</v>
      </c>
      <c r="F129" s="313" t="str">
        <f t="shared" si="33"/>
        <v>X</v>
      </c>
      <c r="G129" s="314">
        <v>12</v>
      </c>
      <c r="H129" s="315" t="s">
        <v>238</v>
      </c>
      <c r="I129" s="313" t="str">
        <f t="shared" si="34"/>
        <v>X</v>
      </c>
      <c r="J129" s="314"/>
      <c r="K129" s="315"/>
      <c r="L129" s="298" t="str">
        <f t="shared" si="36"/>
        <v/>
      </c>
      <c r="M129" s="243">
        <f t="shared" si="35"/>
        <v>600000</v>
      </c>
      <c r="N129" s="432"/>
      <c r="O129" s="432"/>
      <c r="P129" s="432"/>
      <c r="Q129" s="433"/>
    </row>
    <row r="130" spans="1:17" ht="21.75" customHeight="1" x14ac:dyDescent="0.4">
      <c r="A130" s="176"/>
      <c r="B130" s="309"/>
      <c r="C130" s="241"/>
      <c r="D130" s="343"/>
      <c r="E130" s="320"/>
      <c r="F130" s="313" t="str">
        <f t="shared" si="33"/>
        <v/>
      </c>
      <c r="G130" s="314"/>
      <c r="H130" s="315"/>
      <c r="I130" s="313" t="str">
        <f t="shared" si="34"/>
        <v/>
      </c>
      <c r="J130" s="314"/>
      <c r="K130" s="315"/>
      <c r="L130" s="298" t="str">
        <f t="shared" si="36"/>
        <v/>
      </c>
      <c r="M130" s="243" t="str">
        <f t="shared" si="35"/>
        <v/>
      </c>
      <c r="N130" s="432"/>
      <c r="O130" s="432"/>
      <c r="P130" s="432"/>
      <c r="Q130" s="433"/>
    </row>
    <row r="131" spans="1:17" ht="21.75" customHeight="1" x14ac:dyDescent="0.4">
      <c r="A131" s="176"/>
      <c r="B131" s="334"/>
      <c r="C131" s="242"/>
      <c r="D131" s="344"/>
      <c r="E131" s="319"/>
      <c r="F131" s="338" t="str">
        <f t="shared" si="33"/>
        <v/>
      </c>
      <c r="G131" s="339"/>
      <c r="H131" s="340"/>
      <c r="I131" s="338" t="str">
        <f t="shared" si="34"/>
        <v/>
      </c>
      <c r="J131" s="339"/>
      <c r="K131" s="340"/>
      <c r="L131" s="172" t="str">
        <f t="shared" si="36"/>
        <v/>
      </c>
      <c r="M131" s="212" t="str">
        <f t="shared" si="35"/>
        <v/>
      </c>
      <c r="N131" s="430"/>
      <c r="O131" s="430"/>
      <c r="P131" s="430"/>
      <c r="Q131" s="431"/>
    </row>
    <row r="132" spans="1:17" ht="21.75" customHeight="1" x14ac:dyDescent="0.4">
      <c r="A132" s="176"/>
      <c r="B132" s="335" t="s">
        <v>283</v>
      </c>
      <c r="C132" s="241">
        <f>IF(SUM(M132:M134)=0,"",SUM(M132:M134))</f>
        <v>1440000</v>
      </c>
      <c r="D132" s="343" t="s">
        <v>283</v>
      </c>
      <c r="E132" s="320">
        <v>10000</v>
      </c>
      <c r="F132" s="313" t="str">
        <f t="shared" si="33"/>
        <v>X</v>
      </c>
      <c r="G132" s="314">
        <v>12</v>
      </c>
      <c r="H132" s="315" t="s">
        <v>238</v>
      </c>
      <c r="I132" s="313" t="str">
        <f t="shared" si="34"/>
        <v>X</v>
      </c>
      <c r="J132" s="314"/>
      <c r="K132" s="315"/>
      <c r="L132" s="298" t="str">
        <f t="shared" si="36"/>
        <v/>
      </c>
      <c r="M132" s="243">
        <f t="shared" si="35"/>
        <v>120000</v>
      </c>
      <c r="N132" s="432"/>
      <c r="O132" s="432"/>
      <c r="P132" s="432"/>
      <c r="Q132" s="433"/>
    </row>
    <row r="133" spans="1:17" ht="21.75" customHeight="1" x14ac:dyDescent="0.4">
      <c r="A133" s="176"/>
      <c r="B133" s="309"/>
      <c r="C133" s="241"/>
      <c r="D133" s="343" t="s">
        <v>294</v>
      </c>
      <c r="E133" s="320">
        <v>110000</v>
      </c>
      <c r="F133" s="313" t="str">
        <f t="shared" si="33"/>
        <v>X</v>
      </c>
      <c r="G133" s="314">
        <v>12</v>
      </c>
      <c r="H133" s="315" t="s">
        <v>238</v>
      </c>
      <c r="I133" s="313" t="str">
        <f t="shared" si="34"/>
        <v>X</v>
      </c>
      <c r="J133" s="314"/>
      <c r="K133" s="315"/>
      <c r="L133" s="298" t="str">
        <f t="shared" si="36"/>
        <v/>
      </c>
      <c r="M133" s="243">
        <f t="shared" si="35"/>
        <v>1320000</v>
      </c>
      <c r="N133" s="432"/>
      <c r="O133" s="432"/>
      <c r="P133" s="432"/>
      <c r="Q133" s="433"/>
    </row>
    <row r="134" spans="1:17" ht="21.75" customHeight="1" x14ac:dyDescent="0.4">
      <c r="A134" s="176"/>
      <c r="B134" s="334"/>
      <c r="C134" s="242"/>
      <c r="D134" s="344"/>
      <c r="E134" s="319"/>
      <c r="F134" s="338" t="str">
        <f t="shared" si="33"/>
        <v/>
      </c>
      <c r="G134" s="339"/>
      <c r="H134" s="340"/>
      <c r="I134" s="338" t="str">
        <f t="shared" si="34"/>
        <v/>
      </c>
      <c r="J134" s="339"/>
      <c r="K134" s="340"/>
      <c r="L134" s="172" t="str">
        <f t="shared" si="36"/>
        <v/>
      </c>
      <c r="M134" s="212" t="str">
        <f t="shared" si="35"/>
        <v/>
      </c>
      <c r="N134" s="430"/>
      <c r="O134" s="430"/>
      <c r="P134" s="430"/>
      <c r="Q134" s="431"/>
    </row>
    <row r="135" spans="1:17" ht="21.75" customHeight="1" x14ac:dyDescent="0.4">
      <c r="A135" s="176"/>
      <c r="B135" s="333" t="s">
        <v>239</v>
      </c>
      <c r="C135" s="254">
        <f>IF(SUM(M135:M137)=0,"",SUM(M135:M137))</f>
        <v>250000</v>
      </c>
      <c r="D135" s="311" t="s">
        <v>296</v>
      </c>
      <c r="E135" s="322">
        <v>250000</v>
      </c>
      <c r="F135" s="321" t="str">
        <f>IF(E135="","","X")</f>
        <v>X</v>
      </c>
      <c r="G135" s="336">
        <v>1</v>
      </c>
      <c r="H135" s="323" t="s">
        <v>243</v>
      </c>
      <c r="I135" s="321" t="str">
        <f>IF(G135="","","X")</f>
        <v>X</v>
      </c>
      <c r="J135" s="336"/>
      <c r="K135" s="323"/>
      <c r="L135" s="171" t="str">
        <f>IF(J135="","","=")</f>
        <v/>
      </c>
      <c r="M135" s="248">
        <f>IF(E135*IF(G135="",1,G135)*IF(J135="",1,J135)=0,"",E135*IF(G135="",1,G135)*IF(J135="",1,J135))</f>
        <v>250000</v>
      </c>
      <c r="N135" s="432" t="s">
        <v>286</v>
      </c>
      <c r="O135" s="432"/>
      <c r="P135" s="432"/>
      <c r="Q135" s="433"/>
    </row>
    <row r="136" spans="1:17" ht="21.75" customHeight="1" x14ac:dyDescent="0.4">
      <c r="A136" s="176"/>
      <c r="B136" s="170"/>
      <c r="C136" s="241"/>
      <c r="D136" s="337"/>
      <c r="E136" s="320"/>
      <c r="F136" s="313" t="str">
        <f t="shared" ref="F136:F137" si="37">IF(E136="","","X")</f>
        <v/>
      </c>
      <c r="G136" s="314"/>
      <c r="H136" s="315"/>
      <c r="I136" s="313" t="str">
        <f t="shared" ref="I136:I137" si="38">IF(G136="","","X")</f>
        <v/>
      </c>
      <c r="J136" s="314"/>
      <c r="K136" s="315"/>
      <c r="L136" s="169" t="str">
        <f t="shared" ref="L136:L143" si="39">IF(J136="","","=")</f>
        <v/>
      </c>
      <c r="M136" s="243" t="str">
        <f t="shared" ref="M136:M143" si="40">IF(E136*IF(G136="",1,G136)*IF(J136="",1,J136)=0,"",E136*IF(G136="",1,G136)*IF(J136="",1,J136))</f>
        <v/>
      </c>
      <c r="N136" s="432"/>
      <c r="O136" s="432"/>
      <c r="P136" s="432"/>
      <c r="Q136" s="433"/>
    </row>
    <row r="137" spans="1:17" ht="21.75" customHeight="1" x14ac:dyDescent="0.4">
      <c r="A137" s="176"/>
      <c r="B137" s="170"/>
      <c r="C137" s="241"/>
      <c r="D137" s="337"/>
      <c r="E137" s="320"/>
      <c r="F137" s="338" t="str">
        <f t="shared" si="37"/>
        <v/>
      </c>
      <c r="G137" s="339"/>
      <c r="H137" s="340"/>
      <c r="I137" s="338" t="str">
        <f t="shared" si="38"/>
        <v/>
      </c>
      <c r="J137" s="339"/>
      <c r="K137" s="340"/>
      <c r="L137" s="172" t="str">
        <f t="shared" si="39"/>
        <v/>
      </c>
      <c r="M137" s="212" t="str">
        <f t="shared" si="40"/>
        <v/>
      </c>
      <c r="N137" s="436"/>
      <c r="O137" s="436"/>
      <c r="P137" s="436"/>
      <c r="Q137" s="437"/>
    </row>
    <row r="138" spans="1:17" ht="21.75" customHeight="1" x14ac:dyDescent="0.4">
      <c r="A138" s="176"/>
      <c r="B138" s="33"/>
      <c r="C138" s="254" t="str">
        <f>IF(SUM(M138:M140)=0,"",SUM(M138:M140))</f>
        <v/>
      </c>
      <c r="D138" s="70"/>
      <c r="E138" s="34"/>
      <c r="F138" s="169" t="str">
        <f t="shared" ref="F138:F141" si="41">IF(E138="","","X")</f>
        <v/>
      </c>
      <c r="G138" s="59"/>
      <c r="H138" s="31"/>
      <c r="I138" s="169" t="str">
        <f t="shared" ref="I138:I141" si="42">IF(G138="","","X")</f>
        <v/>
      </c>
      <c r="J138" s="59"/>
      <c r="K138" s="31"/>
      <c r="L138" s="169" t="str">
        <f t="shared" si="39"/>
        <v/>
      </c>
      <c r="M138" s="243" t="str">
        <f t="shared" si="40"/>
        <v/>
      </c>
      <c r="N138" s="428"/>
      <c r="O138" s="428"/>
      <c r="P138" s="428"/>
      <c r="Q138" s="429"/>
    </row>
    <row r="139" spans="1:17" ht="21.75" customHeight="1" x14ac:dyDescent="0.4">
      <c r="A139" s="176"/>
      <c r="B139" s="170"/>
      <c r="C139" s="241"/>
      <c r="D139" s="69"/>
      <c r="E139" s="30"/>
      <c r="F139" s="169" t="str">
        <f t="shared" si="41"/>
        <v/>
      </c>
      <c r="G139" s="59"/>
      <c r="H139" s="31"/>
      <c r="I139" s="169" t="str">
        <f t="shared" si="42"/>
        <v/>
      </c>
      <c r="J139" s="59"/>
      <c r="K139" s="31"/>
      <c r="L139" s="169" t="str">
        <f t="shared" si="39"/>
        <v/>
      </c>
      <c r="M139" s="243" t="str">
        <f t="shared" si="40"/>
        <v/>
      </c>
      <c r="N139" s="428"/>
      <c r="O139" s="428"/>
      <c r="P139" s="428"/>
      <c r="Q139" s="429"/>
    </row>
    <row r="140" spans="1:17" ht="21.75" customHeight="1" x14ac:dyDescent="0.4">
      <c r="A140" s="176"/>
      <c r="B140" s="199"/>
      <c r="C140" s="242"/>
      <c r="D140" s="71"/>
      <c r="E140" s="35"/>
      <c r="F140" s="172" t="str">
        <f t="shared" si="41"/>
        <v/>
      </c>
      <c r="G140" s="60"/>
      <c r="H140" s="32"/>
      <c r="I140" s="172" t="str">
        <f t="shared" si="42"/>
        <v/>
      </c>
      <c r="J140" s="60"/>
      <c r="K140" s="32"/>
      <c r="L140" s="172" t="str">
        <f t="shared" si="39"/>
        <v/>
      </c>
      <c r="M140" s="212" t="str">
        <f t="shared" si="40"/>
        <v/>
      </c>
      <c r="N140" s="436"/>
      <c r="O140" s="436"/>
      <c r="P140" s="436"/>
      <c r="Q140" s="437"/>
    </row>
    <row r="141" spans="1:17" ht="21.75" customHeight="1" x14ac:dyDescent="0.4">
      <c r="A141" s="176"/>
      <c r="B141" s="36"/>
      <c r="C141" s="241" t="str">
        <f>IF(SUM(M141:M143)=0,"",SUM(M141:M143))</f>
        <v/>
      </c>
      <c r="D141" s="72"/>
      <c r="E141" s="30"/>
      <c r="F141" s="169" t="str">
        <f t="shared" si="41"/>
        <v/>
      </c>
      <c r="G141" s="59"/>
      <c r="H141" s="31"/>
      <c r="I141" s="169" t="str">
        <f t="shared" si="42"/>
        <v/>
      </c>
      <c r="J141" s="59"/>
      <c r="K141" s="31"/>
      <c r="L141" s="169" t="str">
        <f t="shared" si="39"/>
        <v/>
      </c>
      <c r="M141" s="243" t="str">
        <f t="shared" si="40"/>
        <v/>
      </c>
      <c r="N141" s="428"/>
      <c r="O141" s="428"/>
      <c r="P141" s="428"/>
      <c r="Q141" s="429"/>
    </row>
    <row r="142" spans="1:17" ht="21.75" customHeight="1" x14ac:dyDescent="0.4">
      <c r="A142" s="176"/>
      <c r="B142" s="170"/>
      <c r="C142" s="241"/>
      <c r="D142" s="72"/>
      <c r="E142" s="30"/>
      <c r="F142" s="169" t="str">
        <f t="shared" ref="F142:F143" si="43">IF(E142="","","X")</f>
        <v/>
      </c>
      <c r="G142" s="59"/>
      <c r="H142" s="31"/>
      <c r="I142" s="169" t="str">
        <f t="shared" ref="I142:I143" si="44">IF(G142="","","X")</f>
        <v/>
      </c>
      <c r="J142" s="59"/>
      <c r="K142" s="31"/>
      <c r="L142" s="169" t="str">
        <f t="shared" si="39"/>
        <v/>
      </c>
      <c r="M142" s="243" t="str">
        <f t="shared" si="40"/>
        <v/>
      </c>
      <c r="N142" s="428"/>
      <c r="O142" s="428"/>
      <c r="P142" s="428"/>
      <c r="Q142" s="429"/>
    </row>
    <row r="143" spans="1:17" ht="21.75" customHeight="1" x14ac:dyDescent="0.4">
      <c r="A143" s="176"/>
      <c r="B143" s="199"/>
      <c r="C143" s="242"/>
      <c r="D143" s="73"/>
      <c r="E143" s="35"/>
      <c r="F143" s="172" t="str">
        <f t="shared" si="43"/>
        <v/>
      </c>
      <c r="G143" s="60"/>
      <c r="H143" s="32"/>
      <c r="I143" s="172" t="str">
        <f t="shared" si="44"/>
        <v/>
      </c>
      <c r="J143" s="60"/>
      <c r="K143" s="32"/>
      <c r="L143" s="172" t="str">
        <f t="shared" si="39"/>
        <v/>
      </c>
      <c r="M143" s="212" t="str">
        <f t="shared" si="40"/>
        <v/>
      </c>
      <c r="N143" s="436"/>
      <c r="O143" s="436"/>
      <c r="P143" s="436"/>
      <c r="Q143" s="437"/>
    </row>
    <row r="144" spans="1:17" ht="21.75" customHeight="1" x14ac:dyDescent="0.4">
      <c r="A144" s="177"/>
      <c r="B144" s="200" t="s">
        <v>233</v>
      </c>
      <c r="C144" s="24">
        <f>SUM(C101:C103,C105:C143)</f>
        <v>20300000</v>
      </c>
      <c r="D144" s="396"/>
      <c r="E144" s="397"/>
      <c r="F144" s="397"/>
      <c r="G144" s="397"/>
      <c r="H144" s="397"/>
      <c r="I144" s="397"/>
      <c r="J144" s="397"/>
      <c r="K144" s="397"/>
      <c r="L144" s="397"/>
      <c r="M144" s="397"/>
      <c r="N144" s="397"/>
      <c r="O144" s="397"/>
      <c r="P144" s="397"/>
      <c r="Q144" s="398"/>
    </row>
    <row r="145" spans="1:17" ht="35.1" customHeight="1" x14ac:dyDescent="0.4">
      <c r="A145" s="409" t="s">
        <v>53</v>
      </c>
      <c r="B145" s="409"/>
      <c r="C145" s="7">
        <f>SUM(C26,C53,C99,C144)</f>
        <v>35435000</v>
      </c>
      <c r="D145" s="396"/>
      <c r="E145" s="397"/>
      <c r="F145" s="397"/>
      <c r="G145" s="397"/>
      <c r="H145" s="397"/>
      <c r="I145" s="397"/>
      <c r="J145" s="397"/>
      <c r="K145" s="397"/>
      <c r="L145" s="397"/>
      <c r="M145" s="397"/>
      <c r="N145" s="397"/>
      <c r="O145" s="397"/>
      <c r="P145" s="397"/>
      <c r="Q145" s="398"/>
    </row>
    <row r="146" spans="1:17" ht="24" x14ac:dyDescent="0.4">
      <c r="B146" s="178" t="s">
        <v>54</v>
      </c>
    </row>
    <row r="147" spans="1:17" ht="24" x14ac:dyDescent="0.4">
      <c r="B147" s="179" t="s">
        <v>224</v>
      </c>
    </row>
    <row r="148" spans="1:17" ht="24" x14ac:dyDescent="0.4">
      <c r="B148" s="178" t="s">
        <v>65</v>
      </c>
    </row>
  </sheetData>
  <sheetProtection formatCells="0" formatColumns="0" formatRows="0" insertColumns="0" insertRows="0" deleteRows="0"/>
  <mergeCells count="160">
    <mergeCell ref="N132:Q132"/>
    <mergeCell ref="N133:Q133"/>
    <mergeCell ref="N134:Q134"/>
    <mergeCell ref="N127:Q127"/>
    <mergeCell ref="N128:Q128"/>
    <mergeCell ref="N129:Q129"/>
    <mergeCell ref="N130:Q130"/>
    <mergeCell ref="N131:Q131"/>
    <mergeCell ref="N122:Q122"/>
    <mergeCell ref="N123:Q123"/>
    <mergeCell ref="N124:Q124"/>
    <mergeCell ref="N125:Q125"/>
    <mergeCell ref="N126:Q126"/>
    <mergeCell ref="N120:Q120"/>
    <mergeCell ref="N121:Q121"/>
    <mergeCell ref="N115:Q115"/>
    <mergeCell ref="N116:Q116"/>
    <mergeCell ref="N117:Q117"/>
    <mergeCell ref="N118:Q118"/>
    <mergeCell ref="N119:Q119"/>
    <mergeCell ref="N113:Q113"/>
    <mergeCell ref="N114:Q114"/>
    <mergeCell ref="N108:Q108"/>
    <mergeCell ref="N109:Q109"/>
    <mergeCell ref="N110:Q110"/>
    <mergeCell ref="N111:Q111"/>
    <mergeCell ref="N112:Q112"/>
    <mergeCell ref="N91:Q91"/>
    <mergeCell ref="N92:Q92"/>
    <mergeCell ref="N93:Q93"/>
    <mergeCell ref="N94:Q94"/>
    <mergeCell ref="N95:Q95"/>
    <mergeCell ref="N97:Q97"/>
    <mergeCell ref="N98:Q98"/>
    <mergeCell ref="N86:Q86"/>
    <mergeCell ref="N87:Q87"/>
    <mergeCell ref="N88:Q88"/>
    <mergeCell ref="N89:Q89"/>
    <mergeCell ref="N90:Q90"/>
    <mergeCell ref="N48:Q48"/>
    <mergeCell ref="N49:Q49"/>
    <mergeCell ref="N69:Q69"/>
    <mergeCell ref="N70:Q70"/>
    <mergeCell ref="N71:Q71"/>
    <mergeCell ref="N61:Q61"/>
    <mergeCell ref="N78:Q78"/>
    <mergeCell ref="N79:Q79"/>
    <mergeCell ref="N80:Q80"/>
    <mergeCell ref="N81:Q81"/>
    <mergeCell ref="N82:Q82"/>
    <mergeCell ref="N83:Q83"/>
    <mergeCell ref="N84:Q84"/>
    <mergeCell ref="N85:Q85"/>
    <mergeCell ref="N44:Q44"/>
    <mergeCell ref="N45:Q45"/>
    <mergeCell ref="N46:Q46"/>
    <mergeCell ref="N47:Q47"/>
    <mergeCell ref="N38:Q38"/>
    <mergeCell ref="N39:Q39"/>
    <mergeCell ref="N40:Q40"/>
    <mergeCell ref="N41:Q41"/>
    <mergeCell ref="N42:Q42"/>
    <mergeCell ref="B31:Q31"/>
    <mergeCell ref="B58:Q58"/>
    <mergeCell ref="B104:Q104"/>
    <mergeCell ref="D144:Q144"/>
    <mergeCell ref="D99:Q99"/>
    <mergeCell ref="D53:Q53"/>
    <mergeCell ref="D26:Q26"/>
    <mergeCell ref="N32:Q32"/>
    <mergeCell ref="N62:Q62"/>
    <mergeCell ref="N55:Q55"/>
    <mergeCell ref="N56:Q56"/>
    <mergeCell ref="N57:Q57"/>
    <mergeCell ref="N59:Q59"/>
    <mergeCell ref="N60:Q60"/>
    <mergeCell ref="N141:Q141"/>
    <mergeCell ref="N142:Q142"/>
    <mergeCell ref="N143:Q143"/>
    <mergeCell ref="N103:Q103"/>
    <mergeCell ref="N135:Q135"/>
    <mergeCell ref="N136:Q136"/>
    <mergeCell ref="N137:Q137"/>
    <mergeCell ref="N138:Q138"/>
    <mergeCell ref="N139:Q139"/>
    <mergeCell ref="N43:Q43"/>
    <mergeCell ref="N15:Q15"/>
    <mergeCell ref="N25:Q25"/>
    <mergeCell ref="D10:Q10"/>
    <mergeCell ref="N17:Q17"/>
    <mergeCell ref="N18:Q18"/>
    <mergeCell ref="N19:Q19"/>
    <mergeCell ref="N23:Q23"/>
    <mergeCell ref="B12:Q12"/>
    <mergeCell ref="N20:Q20"/>
    <mergeCell ref="N21:Q21"/>
    <mergeCell ref="N22:Q22"/>
    <mergeCell ref="A10:B11"/>
    <mergeCell ref="C10:C11"/>
    <mergeCell ref="N11:Q11"/>
    <mergeCell ref="N13:Q13"/>
    <mergeCell ref="N14:Q14"/>
    <mergeCell ref="B16:Q16"/>
    <mergeCell ref="N76:Q76"/>
    <mergeCell ref="N77:Q77"/>
    <mergeCell ref="N96:Q96"/>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K7:M7"/>
    <mergeCell ref="K5:M5"/>
    <mergeCell ref="E5:G5"/>
    <mergeCell ref="E6:G6"/>
    <mergeCell ref="E7:G7"/>
    <mergeCell ref="N68:Q68"/>
    <mergeCell ref="N64:Q64"/>
    <mergeCell ref="N65:Q65"/>
    <mergeCell ref="N66:Q66"/>
    <mergeCell ref="N67:Q67"/>
    <mergeCell ref="N72:Q72"/>
    <mergeCell ref="N73:Q73"/>
    <mergeCell ref="N74:Q74"/>
    <mergeCell ref="N75:Q75"/>
    <mergeCell ref="A145:B145"/>
    <mergeCell ref="D145:Q145"/>
    <mergeCell ref="N24:Q24"/>
    <mergeCell ref="B27:Q27"/>
    <mergeCell ref="N30:Q30"/>
    <mergeCell ref="N52:Q52"/>
    <mergeCell ref="B54:Q54"/>
    <mergeCell ref="N51:Q51"/>
    <mergeCell ref="N34:Q34"/>
    <mergeCell ref="N35:Q35"/>
    <mergeCell ref="N36:Q36"/>
    <mergeCell ref="N37:Q37"/>
    <mergeCell ref="N50:Q50"/>
    <mergeCell ref="N33:Q33"/>
    <mergeCell ref="N28:Q28"/>
    <mergeCell ref="N29:Q29"/>
    <mergeCell ref="N140:Q140"/>
    <mergeCell ref="N105:Q105"/>
    <mergeCell ref="N106:Q106"/>
    <mergeCell ref="N107:Q107"/>
    <mergeCell ref="N63:Q63"/>
    <mergeCell ref="B100:Q100"/>
    <mergeCell ref="N101:Q101"/>
    <mergeCell ref="N102:Q102"/>
  </mergeCells>
  <phoneticPr fontId="3"/>
  <dataValidations count="3">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E55 E101" xr:uid="{00000000-0002-0000-0400-000000000000}"/>
    <dataValidation allowBlank="1" showInputMessage="1" showErrorMessage="1" prompt="黄色セルは自動計算ですので、記載不要です。" sqref="E6:P7" xr:uid="{29754206-1E5C-4D63-AF7E-B9EAE0FC8B79}"/>
    <dataValidation allowBlank="1" showInputMessage="1" showErrorMessage="1" prompt="「単価」に関して、小数点がある数値は四捨五入して整数を入力してください。" sqref="D50:E50" xr:uid="{8E06B4BF-9254-4ADF-B1CF-EFA84A1DEB8B}"/>
  </dataValidations>
  <printOptions horizontalCentered="1"/>
  <pageMargins left="0.7" right="0.7" top="0.75" bottom="0.75" header="0.3" footer="0.3"/>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95"/>
  <sheetViews>
    <sheetView view="pageBreakPreview" topLeftCell="A49" zoomScale="60" zoomScaleNormal="55" zoomScalePageLayoutView="70" workbookViewId="0">
      <selection activeCell="E62" sqref="E62"/>
    </sheetView>
  </sheetViews>
  <sheetFormatPr defaultColWidth="9" defaultRowHeight="18" x14ac:dyDescent="0.4"/>
  <cols>
    <col min="1" max="1" width="2" style="107" customWidth="1"/>
    <col min="2" max="4" width="17.625" style="107" customWidth="1"/>
    <col min="5" max="5" width="13.125" style="107" customWidth="1"/>
    <col min="6" max="6" width="3.5" style="107" customWidth="1"/>
    <col min="7" max="8" width="13.125" style="107" customWidth="1"/>
    <col min="9" max="9" width="3.5" style="107" customWidth="1"/>
    <col min="10" max="11" width="13.125" style="107" customWidth="1"/>
    <col min="12" max="12" width="3.5" style="107" customWidth="1"/>
    <col min="13" max="14" width="13.125" style="107" customWidth="1"/>
    <col min="15" max="15" width="3.5" style="107" customWidth="1"/>
    <col min="16" max="16" width="13.125" style="107" customWidth="1"/>
    <col min="17" max="17" width="28.125" style="107" customWidth="1"/>
    <col min="18" max="16384" width="9" style="107"/>
  </cols>
  <sheetData>
    <row r="1" spans="1:17" ht="30" x14ac:dyDescent="0.4">
      <c r="A1" s="438" t="s">
        <v>219</v>
      </c>
      <c r="B1" s="438"/>
      <c r="C1" s="438"/>
      <c r="D1" s="438"/>
      <c r="E1" s="438"/>
      <c r="F1" s="438"/>
      <c r="G1" s="438"/>
      <c r="H1" s="438"/>
      <c r="I1" s="438"/>
      <c r="J1" s="438"/>
      <c r="K1" s="438"/>
      <c r="L1" s="438"/>
      <c r="M1" s="438"/>
      <c r="N1" s="129"/>
      <c r="O1" s="129"/>
      <c r="P1" s="129"/>
      <c r="Q1" s="129"/>
    </row>
    <row r="2" spans="1:17" ht="24" x14ac:dyDescent="0.4">
      <c r="A2" s="180"/>
      <c r="B2" s="162"/>
      <c r="C2" s="162"/>
      <c r="D2" s="163"/>
      <c r="E2" s="164"/>
      <c r="F2" s="164"/>
      <c r="G2" s="165"/>
      <c r="H2" s="166"/>
      <c r="I2" s="165"/>
      <c r="J2" s="167"/>
      <c r="K2" s="167"/>
      <c r="L2" s="168"/>
      <c r="M2" s="167"/>
      <c r="N2" s="129"/>
      <c r="O2" s="129"/>
      <c r="P2" s="129"/>
      <c r="Q2" s="129"/>
    </row>
    <row r="3" spans="1:17" s="156" customFormat="1" ht="29.25" customHeight="1" x14ac:dyDescent="0.4">
      <c r="A3" s="183" t="s">
        <v>66</v>
      </c>
      <c r="B3" s="184"/>
      <c r="C3" s="184"/>
      <c r="D3" s="184"/>
      <c r="E3" s="185"/>
      <c r="F3" s="185"/>
      <c r="G3" s="186"/>
      <c r="H3" s="187"/>
      <c r="I3" s="186"/>
      <c r="J3" s="188"/>
      <c r="K3" s="188"/>
      <c r="L3" s="189"/>
      <c r="M3" s="188"/>
      <c r="N3" s="157"/>
      <c r="O3" s="157"/>
      <c r="P3" s="157"/>
      <c r="Q3" s="157"/>
    </row>
    <row r="4" spans="1:17" ht="54" customHeight="1" x14ac:dyDescent="0.4">
      <c r="A4" s="439"/>
      <c r="B4" s="439"/>
      <c r="C4" s="439"/>
      <c r="D4" s="439"/>
      <c r="E4" s="392" t="s">
        <v>7</v>
      </c>
      <c r="F4" s="392"/>
      <c r="G4" s="392"/>
      <c r="H4" s="392" t="s">
        <v>8</v>
      </c>
      <c r="I4" s="392"/>
      <c r="J4" s="392"/>
      <c r="K4" s="392" t="s">
        <v>9</v>
      </c>
      <c r="L4" s="392"/>
      <c r="M4" s="392"/>
      <c r="N4" s="392" t="s">
        <v>234</v>
      </c>
      <c r="O4" s="392"/>
      <c r="P4" s="392"/>
      <c r="Q4" s="104" t="s">
        <v>41</v>
      </c>
    </row>
    <row r="5" spans="1:17" ht="47.25" customHeight="1" x14ac:dyDescent="0.4">
      <c r="A5" s="440" t="s">
        <v>67</v>
      </c>
      <c r="B5" s="440"/>
      <c r="C5" s="440"/>
      <c r="D5" s="440"/>
      <c r="E5" s="422">
        <f>C26</f>
        <v>0</v>
      </c>
      <c r="F5" s="422"/>
      <c r="G5" s="422"/>
      <c r="H5" s="422">
        <f>C41</f>
        <v>306000</v>
      </c>
      <c r="I5" s="422"/>
      <c r="J5" s="422"/>
      <c r="K5" s="422">
        <f>C56</f>
        <v>306000</v>
      </c>
      <c r="L5" s="422"/>
      <c r="M5" s="422"/>
      <c r="N5" s="418">
        <f>C71</f>
        <v>306000</v>
      </c>
      <c r="O5" s="419"/>
      <c r="P5" s="420"/>
      <c r="Q5" s="3">
        <f>SUM(E5:P5)</f>
        <v>918000</v>
      </c>
    </row>
    <row r="6" spans="1:17" ht="40.15" customHeight="1" x14ac:dyDescent="0.4">
      <c r="A6" s="445" t="s">
        <v>68</v>
      </c>
      <c r="B6" s="445"/>
      <c r="C6" s="445"/>
      <c r="D6" s="445"/>
      <c r="E6" s="460" t="e">
        <f>E5/'① 調達の内訳'!C14</f>
        <v>#DIV/0!</v>
      </c>
      <c r="F6" s="461"/>
      <c r="G6" s="462"/>
      <c r="H6" s="461">
        <f>H5/'① 調達の内訳'!D14</f>
        <v>0.30599999999999999</v>
      </c>
      <c r="I6" s="461"/>
      <c r="J6" s="462"/>
      <c r="K6" s="463">
        <f>K5/'① 調達の内訳'!E14</f>
        <v>2.7818181818181818E-2</v>
      </c>
      <c r="L6" s="463"/>
      <c r="M6" s="463"/>
      <c r="N6" s="460">
        <f>N5/'① 調達の内訳'!F14</f>
        <v>6.1199999999999997E-2</v>
      </c>
      <c r="O6" s="461"/>
      <c r="P6" s="462"/>
      <c r="Q6" s="239">
        <f>Q5/'① 調達の内訳'!G14</f>
        <v>5.3999999999999999E-2</v>
      </c>
    </row>
    <row r="7" spans="1:17" s="227" customFormat="1" ht="40.15" customHeight="1" x14ac:dyDescent="0.4">
      <c r="A7" s="464" t="s">
        <v>222</v>
      </c>
      <c r="B7" s="465"/>
      <c r="C7" s="465"/>
      <c r="D7" s="466"/>
      <c r="E7" s="422">
        <f>ROUND(SUM(C13:C15),0)</f>
        <v>0</v>
      </c>
      <c r="F7" s="422"/>
      <c r="G7" s="422"/>
      <c r="H7" s="422">
        <f>ROUND(SUM(C28:C30),0)</f>
        <v>0</v>
      </c>
      <c r="I7" s="422"/>
      <c r="J7" s="422"/>
      <c r="K7" s="422">
        <f>ROUND(SUM(C43:C45),0)</f>
        <v>0</v>
      </c>
      <c r="L7" s="422"/>
      <c r="M7" s="422"/>
      <c r="N7" s="422">
        <f>ROUND(SUM(C58:C60),0)</f>
        <v>0</v>
      </c>
      <c r="O7" s="422"/>
      <c r="P7" s="422"/>
      <c r="Q7" s="3">
        <f>ROUND(SUM(E7:P7),0)</f>
        <v>0</v>
      </c>
    </row>
    <row r="8" spans="1:17" ht="24" x14ac:dyDescent="0.4">
      <c r="A8" s="190"/>
      <c r="B8" s="121"/>
      <c r="C8" s="121"/>
      <c r="D8" s="152"/>
      <c r="E8" s="153"/>
      <c r="F8" s="153"/>
      <c r="G8" s="154"/>
      <c r="H8" s="109"/>
      <c r="I8" s="154"/>
      <c r="J8" s="110"/>
      <c r="K8" s="110"/>
      <c r="L8" s="111"/>
      <c r="M8" s="110"/>
    </row>
    <row r="9" spans="1:17" s="197" customFormat="1" ht="40.15" customHeight="1" x14ac:dyDescent="0.4">
      <c r="A9" s="188" t="s">
        <v>69</v>
      </c>
      <c r="B9" s="191"/>
      <c r="C9" s="191"/>
      <c r="D9" s="192"/>
      <c r="E9" s="201"/>
      <c r="F9" s="201"/>
      <c r="G9" s="202"/>
      <c r="H9" s="203"/>
      <c r="I9" s="202"/>
      <c r="J9" s="204"/>
      <c r="K9" s="204"/>
      <c r="L9" s="205"/>
      <c r="M9" s="204"/>
    </row>
    <row r="10" spans="1:17" s="115" customFormat="1" ht="24" x14ac:dyDescent="0.4">
      <c r="A10" s="423" t="s">
        <v>43</v>
      </c>
      <c r="B10" s="425"/>
      <c r="C10" s="416" t="s">
        <v>44</v>
      </c>
      <c r="D10" s="413" t="s">
        <v>45</v>
      </c>
      <c r="E10" s="413"/>
      <c r="F10" s="413"/>
      <c r="G10" s="413"/>
      <c r="H10" s="413"/>
      <c r="I10" s="413"/>
      <c r="J10" s="413"/>
      <c r="K10" s="413"/>
      <c r="L10" s="413"/>
      <c r="M10" s="413"/>
      <c r="N10" s="413"/>
      <c r="O10" s="413"/>
      <c r="P10" s="413"/>
      <c r="Q10" s="413"/>
    </row>
    <row r="11" spans="1:17" s="115" customFormat="1" ht="24" x14ac:dyDescent="0.4">
      <c r="A11" s="457"/>
      <c r="B11" s="444"/>
      <c r="C11" s="417"/>
      <c r="D11" s="240" t="s">
        <v>46</v>
      </c>
      <c r="E11" s="65" t="s">
        <v>47</v>
      </c>
      <c r="F11" s="19" t="s">
        <v>48</v>
      </c>
      <c r="G11" s="65" t="s">
        <v>49</v>
      </c>
      <c r="H11" s="65" t="s">
        <v>50</v>
      </c>
      <c r="I11" s="19" t="s">
        <v>48</v>
      </c>
      <c r="J11" s="65" t="s">
        <v>49</v>
      </c>
      <c r="K11" s="65" t="s">
        <v>50</v>
      </c>
      <c r="L11" s="14" t="s">
        <v>61</v>
      </c>
      <c r="M11" s="236" t="s">
        <v>52</v>
      </c>
      <c r="N11" s="413" t="s">
        <v>62</v>
      </c>
      <c r="O11" s="413"/>
      <c r="P11" s="413"/>
      <c r="Q11" s="413"/>
    </row>
    <row r="12" spans="1:17" s="227" customFormat="1" ht="21.6" customHeight="1" x14ac:dyDescent="0.4">
      <c r="A12" s="261"/>
      <c r="B12" s="262" t="s">
        <v>221</v>
      </c>
      <c r="C12" s="263"/>
      <c r="D12" s="264"/>
      <c r="E12" s="265"/>
      <c r="F12" s="266"/>
      <c r="G12" s="267"/>
      <c r="H12" s="266"/>
      <c r="I12" s="266"/>
      <c r="J12" s="268"/>
      <c r="K12" s="266"/>
      <c r="L12" s="266"/>
      <c r="M12" s="265"/>
      <c r="N12" s="269"/>
      <c r="O12" s="269"/>
      <c r="P12" s="269"/>
      <c r="Q12" s="270"/>
    </row>
    <row r="13" spans="1:17" s="227" customFormat="1" ht="22.5" customHeight="1" x14ac:dyDescent="0.4">
      <c r="A13" s="261"/>
      <c r="B13" s="271"/>
      <c r="C13" s="272" t="str">
        <f>IF(SUM(M13:M15)=0,"",SUM(M13:M15))</f>
        <v/>
      </c>
      <c r="D13" s="273"/>
      <c r="E13" s="288"/>
      <c r="F13" s="274" t="str">
        <f t="shared" ref="F13:F15" si="0">IF(E13="","","X")</f>
        <v/>
      </c>
      <c r="G13" s="275"/>
      <c r="H13" s="265"/>
      <c r="I13" s="274" t="str">
        <f t="shared" ref="I13:I15" si="1">IF(G13="","","X")</f>
        <v/>
      </c>
      <c r="J13" s="275"/>
      <c r="K13" s="265"/>
      <c r="L13" s="274" t="str">
        <f t="shared" ref="L13:L15" si="2">IF(J13="","","=")</f>
        <v/>
      </c>
      <c r="M13" s="276" t="str">
        <f t="shared" ref="M13:M15" si="3">IF(E13*IF(G13="",1,G13)*IF(J13="",1,J13)=0,"",E13*IF(G13="",1,G13)*IF(J13="",1,J13))</f>
        <v/>
      </c>
      <c r="N13" s="458"/>
      <c r="O13" s="458"/>
      <c r="P13" s="458"/>
      <c r="Q13" s="459"/>
    </row>
    <row r="14" spans="1:17" s="227" customFormat="1" ht="22.5" customHeight="1" x14ac:dyDescent="0.4">
      <c r="A14" s="261"/>
      <c r="B14" s="277"/>
      <c r="C14" s="272"/>
      <c r="D14" s="273"/>
      <c r="E14" s="289"/>
      <c r="F14" s="278" t="str">
        <f>IF(E14="","","X")</f>
        <v/>
      </c>
      <c r="G14" s="279"/>
      <c r="H14" s="280"/>
      <c r="I14" s="278" t="str">
        <f t="shared" si="1"/>
        <v/>
      </c>
      <c r="J14" s="279"/>
      <c r="K14" s="280"/>
      <c r="L14" s="278" t="str">
        <f t="shared" si="2"/>
        <v/>
      </c>
      <c r="M14" s="281" t="str">
        <f t="shared" si="3"/>
        <v/>
      </c>
      <c r="N14" s="282"/>
      <c r="O14" s="282"/>
      <c r="P14" s="282"/>
      <c r="Q14" s="283"/>
    </row>
    <row r="15" spans="1:17" s="227" customFormat="1" ht="22.5" customHeight="1" x14ac:dyDescent="0.4">
      <c r="A15" s="261"/>
      <c r="B15" s="277"/>
      <c r="C15" s="272"/>
      <c r="D15" s="273"/>
      <c r="E15" s="290"/>
      <c r="F15" s="284" t="str">
        <f t="shared" si="0"/>
        <v/>
      </c>
      <c r="G15" s="285"/>
      <c r="H15" s="286"/>
      <c r="I15" s="284" t="str">
        <f t="shared" si="1"/>
        <v/>
      </c>
      <c r="J15" s="285"/>
      <c r="K15" s="286"/>
      <c r="L15" s="284" t="str">
        <f t="shared" si="2"/>
        <v/>
      </c>
      <c r="M15" s="287" t="str">
        <f t="shared" si="3"/>
        <v/>
      </c>
      <c r="N15" s="451"/>
      <c r="O15" s="451"/>
      <c r="P15" s="451"/>
      <c r="Q15" s="452"/>
    </row>
    <row r="16" spans="1:17" s="227" customFormat="1" ht="21.75" customHeight="1" x14ac:dyDescent="0.4">
      <c r="A16" s="261"/>
      <c r="B16" s="259" t="s">
        <v>64</v>
      </c>
      <c r="C16" s="291"/>
      <c r="D16" s="292"/>
      <c r="E16" s="293"/>
      <c r="F16" s="32"/>
      <c r="G16" s="60"/>
      <c r="H16" s="32"/>
      <c r="I16" s="32"/>
      <c r="J16" s="294"/>
      <c r="K16" s="32"/>
      <c r="L16" s="32"/>
      <c r="M16" s="293"/>
      <c r="N16" s="295"/>
      <c r="O16" s="295"/>
      <c r="P16" s="295"/>
      <c r="Q16" s="296"/>
    </row>
    <row r="17" spans="1:17" s="115" customFormat="1" ht="21.75" customHeight="1" x14ac:dyDescent="0.4">
      <c r="A17" s="206"/>
      <c r="B17" s="27"/>
      <c r="C17" s="244" t="str">
        <f>IF(SUM(M17:M19)=0,"",SUM(M17:M19))</f>
        <v/>
      </c>
      <c r="D17" s="67"/>
      <c r="E17" s="40"/>
      <c r="F17" s="171" t="str">
        <f>IF(E17="","","X")</f>
        <v/>
      </c>
      <c r="G17" s="58"/>
      <c r="H17" s="29"/>
      <c r="I17" s="171" t="str">
        <f>IF(G17="","","X")</f>
        <v/>
      </c>
      <c r="J17" s="58"/>
      <c r="K17" s="29"/>
      <c r="L17" s="171" t="str">
        <f>IF(J17="","","=")</f>
        <v/>
      </c>
      <c r="M17" s="248" t="str">
        <f>IF(E17*IF(G17="",1,G17)*IF(J17="",1,J17)=0,"",E17*IF(G17="",1,G17)*IF(J17="",1,J17))</f>
        <v/>
      </c>
      <c r="N17" s="441"/>
      <c r="O17" s="441"/>
      <c r="P17" s="441"/>
      <c r="Q17" s="442"/>
    </row>
    <row r="18" spans="1:17" s="115" customFormat="1" ht="22.5" customHeight="1" x14ac:dyDescent="0.4">
      <c r="A18" s="176"/>
      <c r="B18" s="170"/>
      <c r="C18" s="246"/>
      <c r="D18" s="207"/>
      <c r="E18" s="30"/>
      <c r="F18" s="169" t="str">
        <f t="shared" ref="F18:F25" si="4">IF(E18="","","X")</f>
        <v/>
      </c>
      <c r="G18" s="59"/>
      <c r="H18" s="31"/>
      <c r="I18" s="169" t="str">
        <f t="shared" ref="I18:I25" si="5">IF(G18="","","X")</f>
        <v/>
      </c>
      <c r="J18" s="59"/>
      <c r="K18" s="31"/>
      <c r="L18" s="169" t="str">
        <f t="shared" ref="L18:L25" si="6">IF(J18="","","=")</f>
        <v/>
      </c>
      <c r="M18" s="243" t="str">
        <f>IF(E18*IF(G18="",1,G18)*IF(J18="",1,J18)=0,"",E18*IF(G18="",1,G18)*IF(J18="",1,J18))</f>
        <v/>
      </c>
      <c r="N18" s="428"/>
      <c r="O18" s="428"/>
      <c r="P18" s="428"/>
      <c r="Q18" s="429"/>
    </row>
    <row r="19" spans="1:17" s="115" customFormat="1" ht="22.5" customHeight="1" x14ac:dyDescent="0.4">
      <c r="A19" s="176"/>
      <c r="B19" s="170"/>
      <c r="C19" s="246"/>
      <c r="D19" s="207"/>
      <c r="E19" s="30"/>
      <c r="F19" s="172" t="str">
        <f t="shared" si="4"/>
        <v/>
      </c>
      <c r="G19" s="60"/>
      <c r="H19" s="32"/>
      <c r="I19" s="172" t="str">
        <f t="shared" si="5"/>
        <v/>
      </c>
      <c r="J19" s="60"/>
      <c r="K19" s="32"/>
      <c r="L19" s="172" t="str">
        <f t="shared" si="6"/>
        <v/>
      </c>
      <c r="M19" s="212" t="str">
        <f t="shared" ref="M19:M25" si="7">IF(E19*IF(G19="",1,G19)*IF(J19="",1,J19)=0,"",E19*IF(G19="",1,G19)*IF(J19="",1,J19))</f>
        <v/>
      </c>
      <c r="N19" s="436"/>
      <c r="O19" s="436"/>
      <c r="P19" s="436"/>
      <c r="Q19" s="437"/>
    </row>
    <row r="20" spans="1:17" s="115" customFormat="1" ht="22.5" customHeight="1" x14ac:dyDescent="0.4">
      <c r="A20" s="176"/>
      <c r="B20" s="33"/>
      <c r="C20" s="244" t="str">
        <f>IF(SUM(M20:M22)=0,"",SUM(M20:M22))</f>
        <v/>
      </c>
      <c r="D20" s="208"/>
      <c r="E20" s="34"/>
      <c r="F20" s="169" t="str">
        <f t="shared" si="4"/>
        <v/>
      </c>
      <c r="G20" s="59"/>
      <c r="H20" s="31"/>
      <c r="I20" s="169" t="str">
        <f t="shared" si="5"/>
        <v/>
      </c>
      <c r="J20" s="59"/>
      <c r="K20" s="31"/>
      <c r="L20" s="169" t="str">
        <f t="shared" si="6"/>
        <v/>
      </c>
      <c r="M20" s="243" t="str">
        <f t="shared" si="7"/>
        <v/>
      </c>
      <c r="N20" s="428"/>
      <c r="O20" s="428"/>
      <c r="P20" s="428"/>
      <c r="Q20" s="429"/>
    </row>
    <row r="21" spans="1:17" s="115" customFormat="1" ht="22.5" customHeight="1" x14ac:dyDescent="0.4">
      <c r="A21" s="176"/>
      <c r="B21" s="170"/>
      <c r="C21" s="246"/>
      <c r="D21" s="207"/>
      <c r="E21" s="30"/>
      <c r="F21" s="169" t="str">
        <f t="shared" si="4"/>
        <v/>
      </c>
      <c r="G21" s="59"/>
      <c r="H21" s="31"/>
      <c r="I21" s="169" t="str">
        <f t="shared" si="5"/>
        <v/>
      </c>
      <c r="J21" s="59"/>
      <c r="K21" s="31"/>
      <c r="L21" s="169" t="str">
        <f t="shared" si="6"/>
        <v/>
      </c>
      <c r="M21" s="243" t="str">
        <f t="shared" si="7"/>
        <v/>
      </c>
      <c r="N21" s="428"/>
      <c r="O21" s="428"/>
      <c r="P21" s="428"/>
      <c r="Q21" s="429"/>
    </row>
    <row r="22" spans="1:17" s="115" customFormat="1" ht="22.5" customHeight="1" x14ac:dyDescent="0.4">
      <c r="A22" s="176"/>
      <c r="B22" s="199"/>
      <c r="C22" s="247"/>
      <c r="D22" s="209"/>
      <c r="E22" s="35"/>
      <c r="F22" s="172" t="str">
        <f t="shared" si="4"/>
        <v/>
      </c>
      <c r="G22" s="60"/>
      <c r="H22" s="32"/>
      <c r="I22" s="172" t="str">
        <f t="shared" si="5"/>
        <v/>
      </c>
      <c r="J22" s="60"/>
      <c r="K22" s="32"/>
      <c r="L22" s="172" t="str">
        <f t="shared" si="6"/>
        <v/>
      </c>
      <c r="M22" s="212" t="str">
        <f t="shared" si="7"/>
        <v/>
      </c>
      <c r="N22" s="436"/>
      <c r="O22" s="436"/>
      <c r="P22" s="436"/>
      <c r="Q22" s="437"/>
    </row>
    <row r="23" spans="1:17" s="115" customFormat="1" ht="22.5" customHeight="1" x14ac:dyDescent="0.4">
      <c r="A23" s="176"/>
      <c r="B23" s="36"/>
      <c r="C23" s="246" t="str">
        <f>IF(SUM(M23:M25)=0,"",SUM(M23:M25))</f>
        <v/>
      </c>
      <c r="D23" s="210"/>
      <c r="E23" s="30"/>
      <c r="F23" s="169" t="str">
        <f t="shared" si="4"/>
        <v/>
      </c>
      <c r="G23" s="59"/>
      <c r="H23" s="31"/>
      <c r="I23" s="169" t="str">
        <f t="shared" si="5"/>
        <v/>
      </c>
      <c r="J23" s="59"/>
      <c r="K23" s="31"/>
      <c r="L23" s="169" t="str">
        <f t="shared" si="6"/>
        <v/>
      </c>
      <c r="M23" s="243" t="str">
        <f t="shared" si="7"/>
        <v/>
      </c>
      <c r="N23" s="428"/>
      <c r="O23" s="428"/>
      <c r="P23" s="428"/>
      <c r="Q23" s="429"/>
    </row>
    <row r="24" spans="1:17" s="115" customFormat="1" ht="22.5" customHeight="1" x14ac:dyDescent="0.4">
      <c r="A24" s="176"/>
      <c r="B24" s="170"/>
      <c r="C24" s="246"/>
      <c r="D24" s="210"/>
      <c r="E24" s="30"/>
      <c r="F24" s="169" t="str">
        <f t="shared" si="4"/>
        <v/>
      </c>
      <c r="G24" s="59"/>
      <c r="H24" s="31"/>
      <c r="I24" s="169" t="str">
        <f t="shared" si="5"/>
        <v/>
      </c>
      <c r="J24" s="59"/>
      <c r="K24" s="31"/>
      <c r="L24" s="169" t="str">
        <f t="shared" si="6"/>
        <v/>
      </c>
      <c r="M24" s="243" t="str">
        <f t="shared" si="7"/>
        <v/>
      </c>
      <c r="N24" s="428"/>
      <c r="O24" s="428"/>
      <c r="P24" s="428"/>
      <c r="Q24" s="429"/>
    </row>
    <row r="25" spans="1:17" s="115" customFormat="1" ht="22.5" customHeight="1" x14ac:dyDescent="0.4">
      <c r="A25" s="176"/>
      <c r="B25" s="199"/>
      <c r="C25" s="247"/>
      <c r="D25" s="211"/>
      <c r="E25" s="35"/>
      <c r="F25" s="172" t="str">
        <f t="shared" si="4"/>
        <v/>
      </c>
      <c r="G25" s="60"/>
      <c r="H25" s="32"/>
      <c r="I25" s="172" t="str">
        <f t="shared" si="5"/>
        <v/>
      </c>
      <c r="J25" s="60"/>
      <c r="K25" s="32"/>
      <c r="L25" s="172" t="str">
        <f t="shared" si="6"/>
        <v/>
      </c>
      <c r="M25" s="212" t="str">
        <f t="shared" si="7"/>
        <v/>
      </c>
      <c r="N25" s="436"/>
      <c r="O25" s="436"/>
      <c r="P25" s="436"/>
      <c r="Q25" s="437"/>
    </row>
    <row r="26" spans="1:17" s="115" customFormat="1" ht="22.5" customHeight="1" x14ac:dyDescent="0.4">
      <c r="A26" s="177"/>
      <c r="B26" s="200" t="s">
        <v>27</v>
      </c>
      <c r="C26" s="212">
        <f>SUM(C13:C25)</f>
        <v>0</v>
      </c>
      <c r="D26" s="396"/>
      <c r="E26" s="397"/>
      <c r="F26" s="397"/>
      <c r="G26" s="397"/>
      <c r="H26" s="397"/>
      <c r="I26" s="397"/>
      <c r="J26" s="397"/>
      <c r="K26" s="397"/>
      <c r="L26" s="397"/>
      <c r="M26" s="397"/>
      <c r="N26" s="397"/>
      <c r="O26" s="397"/>
      <c r="P26" s="397"/>
      <c r="Q26" s="398"/>
    </row>
    <row r="27" spans="1:17" s="227" customFormat="1" ht="21.6" customHeight="1" x14ac:dyDescent="0.4">
      <c r="A27" s="261"/>
      <c r="B27" s="262" t="s">
        <v>221</v>
      </c>
      <c r="C27" s="263"/>
      <c r="D27" s="264"/>
      <c r="E27" s="265"/>
      <c r="F27" s="266"/>
      <c r="G27" s="267"/>
      <c r="H27" s="266"/>
      <c r="I27" s="266"/>
      <c r="J27" s="268"/>
      <c r="K27" s="266"/>
      <c r="L27" s="266"/>
      <c r="M27" s="265"/>
      <c r="N27" s="269"/>
      <c r="O27" s="269"/>
      <c r="P27" s="269"/>
      <c r="Q27" s="270"/>
    </row>
    <row r="28" spans="1:17" s="227" customFormat="1" ht="22.5" customHeight="1" x14ac:dyDescent="0.4">
      <c r="A28" s="261"/>
      <c r="B28" s="271"/>
      <c r="C28" s="272" t="str">
        <f>IF(SUM(M28:M30)=0,"",SUM(M28:M30))</f>
        <v/>
      </c>
      <c r="D28" s="273"/>
      <c r="E28" s="288"/>
      <c r="F28" s="274" t="str">
        <f t="shared" ref="F28" si="8">IF(E28="","","X")</f>
        <v/>
      </c>
      <c r="G28" s="275"/>
      <c r="H28" s="265"/>
      <c r="I28" s="274" t="str">
        <f t="shared" ref="I28:I30" si="9">IF(G28="","","X")</f>
        <v/>
      </c>
      <c r="J28" s="275"/>
      <c r="K28" s="265"/>
      <c r="L28" s="274" t="str">
        <f t="shared" ref="L28:L30" si="10">IF(J28="","","=")</f>
        <v/>
      </c>
      <c r="M28" s="276" t="str">
        <f t="shared" ref="M28:M30" si="11">IF(E28*IF(G28="",1,G28)*IF(J28="",1,J28)=0,"",E28*IF(G28="",1,G28)*IF(J28="",1,J28))</f>
        <v/>
      </c>
      <c r="N28" s="458"/>
      <c r="O28" s="458"/>
      <c r="P28" s="458"/>
      <c r="Q28" s="459"/>
    </row>
    <row r="29" spans="1:17" s="227" customFormat="1" ht="22.5" customHeight="1" x14ac:dyDescent="0.4">
      <c r="A29" s="261"/>
      <c r="B29" s="277"/>
      <c r="C29" s="272"/>
      <c r="D29" s="273"/>
      <c r="E29" s="289"/>
      <c r="F29" s="278" t="str">
        <f>IF(E29="","","X")</f>
        <v/>
      </c>
      <c r="G29" s="279"/>
      <c r="H29" s="280"/>
      <c r="I29" s="278" t="str">
        <f t="shared" si="9"/>
        <v/>
      </c>
      <c r="J29" s="279"/>
      <c r="K29" s="280"/>
      <c r="L29" s="278" t="str">
        <f t="shared" si="10"/>
        <v/>
      </c>
      <c r="M29" s="281" t="str">
        <f t="shared" si="11"/>
        <v/>
      </c>
      <c r="N29" s="282"/>
      <c r="O29" s="282"/>
      <c r="P29" s="282"/>
      <c r="Q29" s="283"/>
    </row>
    <row r="30" spans="1:17" s="227" customFormat="1" ht="22.5" customHeight="1" x14ac:dyDescent="0.4">
      <c r="A30" s="261"/>
      <c r="B30" s="277"/>
      <c r="C30" s="272"/>
      <c r="D30" s="273"/>
      <c r="E30" s="290"/>
      <c r="F30" s="284" t="str">
        <f t="shared" ref="F30" si="12">IF(E30="","","X")</f>
        <v/>
      </c>
      <c r="G30" s="285"/>
      <c r="H30" s="286"/>
      <c r="I30" s="284" t="str">
        <f t="shared" si="9"/>
        <v/>
      </c>
      <c r="J30" s="285"/>
      <c r="K30" s="286"/>
      <c r="L30" s="284" t="str">
        <f t="shared" si="10"/>
        <v/>
      </c>
      <c r="M30" s="287" t="str">
        <f t="shared" si="11"/>
        <v/>
      </c>
      <c r="N30" s="451"/>
      <c r="O30" s="451"/>
      <c r="P30" s="451"/>
      <c r="Q30" s="452"/>
    </row>
    <row r="31" spans="1:17" s="227" customFormat="1" ht="21.75" customHeight="1" x14ac:dyDescent="0.4">
      <c r="A31" s="261"/>
      <c r="B31" s="259" t="s">
        <v>64</v>
      </c>
      <c r="C31" s="291"/>
      <c r="D31" s="292"/>
      <c r="E31" s="293"/>
      <c r="F31" s="32"/>
      <c r="G31" s="60"/>
      <c r="H31" s="32"/>
      <c r="I31" s="32"/>
      <c r="J31" s="294"/>
      <c r="K31" s="32"/>
      <c r="L31" s="32"/>
      <c r="M31" s="293"/>
      <c r="N31" s="295"/>
      <c r="O31" s="295"/>
      <c r="P31" s="295"/>
      <c r="Q31" s="296"/>
    </row>
    <row r="32" spans="1:17" s="115" customFormat="1" ht="21.75" customHeight="1" x14ac:dyDescent="0.4">
      <c r="A32" s="176"/>
      <c r="B32" s="333" t="s">
        <v>303</v>
      </c>
      <c r="C32" s="244">
        <f>IF(SUM(M32:M34)=0,"",SUM(M32:M34))</f>
        <v>306000</v>
      </c>
      <c r="D32" s="67"/>
      <c r="E32" s="322">
        <v>306000</v>
      </c>
      <c r="F32" s="171" t="str">
        <f>IF(E32="","","X")</f>
        <v>X</v>
      </c>
      <c r="G32" s="58"/>
      <c r="H32" s="29"/>
      <c r="I32" s="171" t="str">
        <f>IF(G32="","","X")</f>
        <v/>
      </c>
      <c r="J32" s="58"/>
      <c r="K32" s="29"/>
      <c r="L32" s="171" t="str">
        <f>IF(J32="","","=")</f>
        <v/>
      </c>
      <c r="M32" s="248">
        <f>IF(E32*IF(G32="",1,G32)*IF(J32="",1,J32)=0,"",E32*IF(G32="",1,G32)*IF(J32="",1,J32))</f>
        <v>306000</v>
      </c>
      <c r="N32" s="441"/>
      <c r="O32" s="441"/>
      <c r="P32" s="441"/>
      <c r="Q32" s="442"/>
    </row>
    <row r="33" spans="1:17" s="115" customFormat="1" ht="22.5" customHeight="1" x14ac:dyDescent="0.4">
      <c r="A33" s="176"/>
      <c r="B33" s="170"/>
      <c r="C33" s="246"/>
      <c r="D33" s="207"/>
      <c r="E33" s="30"/>
      <c r="F33" s="169" t="str">
        <f t="shared" ref="F33:F40" si="13">IF(E33="","","X")</f>
        <v/>
      </c>
      <c r="G33" s="59"/>
      <c r="H33" s="31"/>
      <c r="I33" s="169" t="str">
        <f t="shared" ref="I33:I40" si="14">IF(G33="","","X")</f>
        <v/>
      </c>
      <c r="J33" s="59"/>
      <c r="K33" s="31"/>
      <c r="L33" s="169" t="str">
        <f t="shared" ref="L33:L40" si="15">IF(J33="","","=")</f>
        <v/>
      </c>
      <c r="M33" s="243" t="str">
        <f t="shared" ref="M33:M40" si="16">IF(E33*IF(G33="",1,G33)*IF(J33="",1,J33)=0,"",E33*IF(G33="",1,G33)*IF(J33="",1,J33))</f>
        <v/>
      </c>
      <c r="N33" s="428"/>
      <c r="O33" s="428"/>
      <c r="P33" s="428"/>
      <c r="Q33" s="429"/>
    </row>
    <row r="34" spans="1:17" s="115" customFormat="1" ht="22.5" customHeight="1" x14ac:dyDescent="0.4">
      <c r="A34" s="176"/>
      <c r="B34" s="170"/>
      <c r="C34" s="246"/>
      <c r="D34" s="207"/>
      <c r="E34" s="30"/>
      <c r="F34" s="172" t="str">
        <f t="shared" si="13"/>
        <v/>
      </c>
      <c r="G34" s="60"/>
      <c r="H34" s="32"/>
      <c r="I34" s="172" t="str">
        <f t="shared" si="14"/>
        <v/>
      </c>
      <c r="J34" s="60"/>
      <c r="K34" s="32"/>
      <c r="L34" s="172" t="str">
        <f t="shared" si="15"/>
        <v/>
      </c>
      <c r="M34" s="212" t="str">
        <f t="shared" si="16"/>
        <v/>
      </c>
      <c r="N34" s="436"/>
      <c r="O34" s="436"/>
      <c r="P34" s="436"/>
      <c r="Q34" s="437"/>
    </row>
    <row r="35" spans="1:17" s="115" customFormat="1" ht="22.5" customHeight="1" x14ac:dyDescent="0.4">
      <c r="A35" s="176"/>
      <c r="B35" s="33"/>
      <c r="C35" s="244" t="str">
        <f>IF(SUM(M35:M37)=0,"",SUM(M35:M37))</f>
        <v/>
      </c>
      <c r="D35" s="208"/>
      <c r="E35" s="34"/>
      <c r="F35" s="169" t="str">
        <f t="shared" si="13"/>
        <v/>
      </c>
      <c r="G35" s="59"/>
      <c r="H35" s="31"/>
      <c r="I35" s="169" t="str">
        <f t="shared" si="14"/>
        <v/>
      </c>
      <c r="J35" s="59"/>
      <c r="K35" s="31"/>
      <c r="L35" s="169" t="str">
        <f t="shared" si="15"/>
        <v/>
      </c>
      <c r="M35" s="243" t="str">
        <f t="shared" si="16"/>
        <v/>
      </c>
      <c r="N35" s="428"/>
      <c r="O35" s="428"/>
      <c r="P35" s="428"/>
      <c r="Q35" s="429"/>
    </row>
    <row r="36" spans="1:17" s="115" customFormat="1" ht="22.5" customHeight="1" x14ac:dyDescent="0.4">
      <c r="A36" s="176"/>
      <c r="B36" s="170"/>
      <c r="C36" s="246"/>
      <c r="D36" s="207"/>
      <c r="E36" s="30"/>
      <c r="F36" s="169" t="str">
        <f t="shared" si="13"/>
        <v/>
      </c>
      <c r="G36" s="59"/>
      <c r="H36" s="31"/>
      <c r="I36" s="169" t="str">
        <f t="shared" si="14"/>
        <v/>
      </c>
      <c r="J36" s="59"/>
      <c r="K36" s="31"/>
      <c r="L36" s="169" t="str">
        <f t="shared" si="15"/>
        <v/>
      </c>
      <c r="M36" s="243" t="str">
        <f t="shared" si="16"/>
        <v/>
      </c>
      <c r="N36" s="428"/>
      <c r="O36" s="428"/>
      <c r="P36" s="428"/>
      <c r="Q36" s="429"/>
    </row>
    <row r="37" spans="1:17" s="115" customFormat="1" ht="22.5" customHeight="1" x14ac:dyDescent="0.4">
      <c r="A37" s="176"/>
      <c r="B37" s="199"/>
      <c r="C37" s="247"/>
      <c r="D37" s="209"/>
      <c r="E37" s="35"/>
      <c r="F37" s="172" t="str">
        <f t="shared" si="13"/>
        <v/>
      </c>
      <c r="G37" s="60"/>
      <c r="H37" s="32"/>
      <c r="I37" s="172" t="str">
        <f t="shared" si="14"/>
        <v/>
      </c>
      <c r="J37" s="60"/>
      <c r="K37" s="32"/>
      <c r="L37" s="172" t="str">
        <f t="shared" si="15"/>
        <v/>
      </c>
      <c r="M37" s="212" t="str">
        <f t="shared" si="16"/>
        <v/>
      </c>
      <c r="N37" s="436"/>
      <c r="O37" s="436"/>
      <c r="P37" s="436"/>
      <c r="Q37" s="437"/>
    </row>
    <row r="38" spans="1:17" s="115" customFormat="1" ht="22.5" customHeight="1" x14ac:dyDescent="0.4">
      <c r="A38" s="176"/>
      <c r="B38" s="36"/>
      <c r="C38" s="246" t="str">
        <f>IF(SUM(M38:M40)=0,"",SUM(M38:M40))</f>
        <v/>
      </c>
      <c r="D38" s="210"/>
      <c r="E38" s="30"/>
      <c r="F38" s="169" t="str">
        <f t="shared" si="13"/>
        <v/>
      </c>
      <c r="G38" s="59"/>
      <c r="H38" s="31"/>
      <c r="I38" s="169" t="str">
        <f t="shared" si="14"/>
        <v/>
      </c>
      <c r="J38" s="59"/>
      <c r="K38" s="31"/>
      <c r="L38" s="169" t="str">
        <f t="shared" si="15"/>
        <v/>
      </c>
      <c r="M38" s="243" t="str">
        <f t="shared" si="16"/>
        <v/>
      </c>
      <c r="N38" s="428"/>
      <c r="O38" s="428"/>
      <c r="P38" s="428"/>
      <c r="Q38" s="429"/>
    </row>
    <row r="39" spans="1:17" s="115" customFormat="1" ht="22.5" customHeight="1" x14ac:dyDescent="0.4">
      <c r="A39" s="176"/>
      <c r="B39" s="170"/>
      <c r="C39" s="246"/>
      <c r="D39" s="210"/>
      <c r="E39" s="30"/>
      <c r="F39" s="169" t="str">
        <f t="shared" si="13"/>
        <v/>
      </c>
      <c r="G39" s="59"/>
      <c r="H39" s="31"/>
      <c r="I39" s="169" t="str">
        <f t="shared" si="14"/>
        <v/>
      </c>
      <c r="J39" s="59"/>
      <c r="K39" s="31"/>
      <c r="L39" s="169" t="str">
        <f t="shared" si="15"/>
        <v/>
      </c>
      <c r="M39" s="243" t="str">
        <f t="shared" si="16"/>
        <v/>
      </c>
      <c r="N39" s="428"/>
      <c r="O39" s="428"/>
      <c r="P39" s="428"/>
      <c r="Q39" s="429"/>
    </row>
    <row r="40" spans="1:17" s="115" customFormat="1" ht="22.5" customHeight="1" x14ac:dyDescent="0.4">
      <c r="A40" s="176"/>
      <c r="B40" s="199"/>
      <c r="C40" s="247"/>
      <c r="D40" s="211"/>
      <c r="E40" s="35"/>
      <c r="F40" s="172" t="str">
        <f t="shared" si="13"/>
        <v/>
      </c>
      <c r="G40" s="60"/>
      <c r="H40" s="32"/>
      <c r="I40" s="172" t="str">
        <f t="shared" si="14"/>
        <v/>
      </c>
      <c r="J40" s="60"/>
      <c r="K40" s="32"/>
      <c r="L40" s="172" t="str">
        <f t="shared" si="15"/>
        <v/>
      </c>
      <c r="M40" s="212" t="str">
        <f t="shared" si="16"/>
        <v/>
      </c>
      <c r="N40" s="436"/>
      <c r="O40" s="436"/>
      <c r="P40" s="436"/>
      <c r="Q40" s="437"/>
    </row>
    <row r="41" spans="1:17" s="115" customFormat="1" ht="22.5" customHeight="1" x14ac:dyDescent="0.4">
      <c r="A41" s="177"/>
      <c r="B41" s="200" t="s">
        <v>28</v>
      </c>
      <c r="C41" s="212">
        <f>SUM(C28:C40)</f>
        <v>306000</v>
      </c>
      <c r="D41" s="396"/>
      <c r="E41" s="397"/>
      <c r="F41" s="397"/>
      <c r="G41" s="397"/>
      <c r="H41" s="397"/>
      <c r="I41" s="397"/>
      <c r="J41" s="397"/>
      <c r="K41" s="397"/>
      <c r="L41" s="397"/>
      <c r="M41" s="397"/>
      <c r="N41" s="397"/>
      <c r="O41" s="397"/>
      <c r="P41" s="397"/>
      <c r="Q41" s="398"/>
    </row>
    <row r="42" spans="1:17" s="227" customFormat="1" ht="21.6" customHeight="1" x14ac:dyDescent="0.4">
      <c r="A42" s="261"/>
      <c r="B42" s="262" t="s">
        <v>221</v>
      </c>
      <c r="C42" s="263"/>
      <c r="D42" s="264"/>
      <c r="E42" s="265"/>
      <c r="F42" s="266"/>
      <c r="G42" s="267"/>
      <c r="H42" s="266"/>
      <c r="I42" s="266"/>
      <c r="J42" s="268"/>
      <c r="K42" s="266"/>
      <c r="L42" s="266"/>
      <c r="M42" s="265"/>
      <c r="N42" s="269"/>
      <c r="O42" s="269"/>
      <c r="P42" s="269"/>
      <c r="Q42" s="270"/>
    </row>
    <row r="43" spans="1:17" s="227" customFormat="1" ht="22.5" customHeight="1" x14ac:dyDescent="0.4">
      <c r="A43" s="261"/>
      <c r="B43" s="271"/>
      <c r="C43" s="272" t="str">
        <f>IF(SUM(M43:M45)=0,"",SUM(M43:M45))</f>
        <v/>
      </c>
      <c r="D43" s="273"/>
      <c r="E43" s="288"/>
      <c r="F43" s="274" t="str">
        <f t="shared" ref="F43" si="17">IF(E43="","","X")</f>
        <v/>
      </c>
      <c r="G43" s="275"/>
      <c r="H43" s="265"/>
      <c r="I43" s="274" t="str">
        <f t="shared" ref="I43:I45" si="18">IF(G43="","","X")</f>
        <v/>
      </c>
      <c r="J43" s="275"/>
      <c r="K43" s="265"/>
      <c r="L43" s="274" t="str">
        <f t="shared" ref="L43:L45" si="19">IF(J43="","","=")</f>
        <v/>
      </c>
      <c r="M43" s="276" t="str">
        <f t="shared" ref="M43:M45" si="20">IF(E43*IF(G43="",1,G43)*IF(J43="",1,J43)=0,"",E43*IF(G43="",1,G43)*IF(J43="",1,J43))</f>
        <v/>
      </c>
      <c r="N43" s="458"/>
      <c r="O43" s="458"/>
      <c r="P43" s="458"/>
      <c r="Q43" s="459"/>
    </row>
    <row r="44" spans="1:17" s="227" customFormat="1" ht="22.5" customHeight="1" x14ac:dyDescent="0.4">
      <c r="A44" s="261"/>
      <c r="B44" s="277"/>
      <c r="C44" s="272"/>
      <c r="D44" s="273"/>
      <c r="E44" s="289"/>
      <c r="F44" s="278" t="str">
        <f>IF(E44="","","X")</f>
        <v/>
      </c>
      <c r="G44" s="279"/>
      <c r="H44" s="280"/>
      <c r="I44" s="278" t="str">
        <f t="shared" si="18"/>
        <v/>
      </c>
      <c r="J44" s="279"/>
      <c r="K44" s="280"/>
      <c r="L44" s="278" t="str">
        <f t="shared" si="19"/>
        <v/>
      </c>
      <c r="M44" s="281" t="str">
        <f t="shared" si="20"/>
        <v/>
      </c>
      <c r="N44" s="282"/>
      <c r="O44" s="282"/>
      <c r="P44" s="282"/>
      <c r="Q44" s="283"/>
    </row>
    <row r="45" spans="1:17" s="227" customFormat="1" ht="22.5" customHeight="1" x14ac:dyDescent="0.4">
      <c r="A45" s="261"/>
      <c r="B45" s="277"/>
      <c r="C45" s="272"/>
      <c r="D45" s="273"/>
      <c r="E45" s="290"/>
      <c r="F45" s="284" t="str">
        <f t="shared" ref="F45" si="21">IF(E45="","","X")</f>
        <v/>
      </c>
      <c r="G45" s="285"/>
      <c r="H45" s="286"/>
      <c r="I45" s="284" t="str">
        <f t="shared" si="18"/>
        <v/>
      </c>
      <c r="J45" s="285"/>
      <c r="K45" s="286"/>
      <c r="L45" s="284" t="str">
        <f t="shared" si="19"/>
        <v/>
      </c>
      <c r="M45" s="287" t="str">
        <f t="shared" si="20"/>
        <v/>
      </c>
      <c r="N45" s="451"/>
      <c r="O45" s="451"/>
      <c r="P45" s="451"/>
      <c r="Q45" s="452"/>
    </row>
    <row r="46" spans="1:17" s="227" customFormat="1" ht="21.75" customHeight="1" x14ac:dyDescent="0.4">
      <c r="A46" s="261"/>
      <c r="B46" s="259" t="s">
        <v>64</v>
      </c>
      <c r="C46" s="291"/>
      <c r="D46" s="292"/>
      <c r="E46" s="293"/>
      <c r="F46" s="32"/>
      <c r="G46" s="60"/>
      <c r="H46" s="32"/>
      <c r="I46" s="32"/>
      <c r="J46" s="294"/>
      <c r="K46" s="32"/>
      <c r="L46" s="32"/>
      <c r="M46" s="293"/>
      <c r="N46" s="295"/>
      <c r="O46" s="295"/>
      <c r="P46" s="295"/>
      <c r="Q46" s="296"/>
    </row>
    <row r="47" spans="1:17" s="115" customFormat="1" ht="22.5" customHeight="1" x14ac:dyDescent="0.4">
      <c r="A47" s="176"/>
      <c r="B47" s="333" t="s">
        <v>304</v>
      </c>
      <c r="C47" s="244">
        <f>IF(SUM(M47:M49)=0,"",SUM(M47:M49))</f>
        <v>306000</v>
      </c>
      <c r="D47" s="67"/>
      <c r="E47" s="322">
        <v>306000</v>
      </c>
      <c r="F47" s="171" t="str">
        <f>IF(E47="","","X")</f>
        <v>X</v>
      </c>
      <c r="G47" s="58"/>
      <c r="H47" s="29"/>
      <c r="I47" s="171" t="str">
        <f>IF(G47="","","X")</f>
        <v/>
      </c>
      <c r="J47" s="58"/>
      <c r="K47" s="29"/>
      <c r="L47" s="171" t="str">
        <f>IF(J47="","","=")</f>
        <v/>
      </c>
      <c r="M47" s="248">
        <f>IF(E47*IF(G47="",1,G47)*IF(J47="",1,J47)=0,"",E47*IF(G47="",1,G47)*IF(J47="",1,J47))</f>
        <v>306000</v>
      </c>
      <c r="N47" s="441"/>
      <c r="O47" s="441"/>
      <c r="P47" s="441"/>
      <c r="Q47" s="442"/>
    </row>
    <row r="48" spans="1:17" s="115" customFormat="1" ht="22.5" customHeight="1" x14ac:dyDescent="0.4">
      <c r="A48" s="176"/>
      <c r="B48" s="170"/>
      <c r="C48" s="246"/>
      <c r="D48" s="207"/>
      <c r="E48" s="30"/>
      <c r="F48" s="169" t="str">
        <f t="shared" ref="F48:F52" si="22">IF(E48="","","X")</f>
        <v/>
      </c>
      <c r="G48" s="59"/>
      <c r="H48" s="31"/>
      <c r="I48" s="169" t="str">
        <f t="shared" ref="I48:I52" si="23">IF(G48="","","X")</f>
        <v/>
      </c>
      <c r="J48" s="59"/>
      <c r="K48" s="31"/>
      <c r="L48" s="169" t="str">
        <f t="shared" ref="L48:L55" si="24">IF(J48="","","=")</f>
        <v/>
      </c>
      <c r="M48" s="243" t="str">
        <f t="shared" ref="M48:M55" si="25">IF(E48*IF(G48="",1,G48)*IF(J48="",1,J48)=0,"",E48*IF(G48="",1,G48)*IF(J48="",1,J48))</f>
        <v/>
      </c>
      <c r="N48" s="428"/>
      <c r="O48" s="428"/>
      <c r="P48" s="428"/>
      <c r="Q48" s="429"/>
    </row>
    <row r="49" spans="1:17" s="115" customFormat="1" ht="22.5" customHeight="1" x14ac:dyDescent="0.4">
      <c r="A49" s="176"/>
      <c r="B49" s="170"/>
      <c r="C49" s="246"/>
      <c r="D49" s="207"/>
      <c r="E49" s="30"/>
      <c r="F49" s="172" t="str">
        <f t="shared" si="22"/>
        <v/>
      </c>
      <c r="G49" s="60"/>
      <c r="H49" s="32"/>
      <c r="I49" s="172" t="str">
        <f t="shared" si="23"/>
        <v/>
      </c>
      <c r="J49" s="60"/>
      <c r="K49" s="32"/>
      <c r="L49" s="172" t="str">
        <f t="shared" si="24"/>
        <v/>
      </c>
      <c r="M49" s="212" t="str">
        <f t="shared" si="25"/>
        <v/>
      </c>
      <c r="N49" s="436"/>
      <c r="O49" s="436"/>
      <c r="P49" s="436"/>
      <c r="Q49" s="437"/>
    </row>
    <row r="50" spans="1:17" s="115" customFormat="1" ht="22.5" customHeight="1" x14ac:dyDescent="0.4">
      <c r="A50" s="176"/>
      <c r="B50" s="33"/>
      <c r="C50" s="244" t="str">
        <f>IF(SUM(M50:M52)=0,"",SUM(M50:M52))</f>
        <v/>
      </c>
      <c r="D50" s="208"/>
      <c r="E50" s="34"/>
      <c r="F50" s="169" t="str">
        <f t="shared" si="22"/>
        <v/>
      </c>
      <c r="G50" s="59"/>
      <c r="H50" s="31"/>
      <c r="I50" s="169" t="str">
        <f t="shared" si="23"/>
        <v/>
      </c>
      <c r="J50" s="59"/>
      <c r="K50" s="31"/>
      <c r="L50" s="169" t="str">
        <f t="shared" si="24"/>
        <v/>
      </c>
      <c r="M50" s="243" t="str">
        <f t="shared" si="25"/>
        <v/>
      </c>
      <c r="N50" s="428"/>
      <c r="O50" s="428"/>
      <c r="P50" s="428"/>
      <c r="Q50" s="429"/>
    </row>
    <row r="51" spans="1:17" s="115" customFormat="1" ht="22.5" customHeight="1" x14ac:dyDescent="0.4">
      <c r="A51" s="176"/>
      <c r="B51" s="170"/>
      <c r="C51" s="246"/>
      <c r="D51" s="207"/>
      <c r="E51" s="30"/>
      <c r="F51" s="169" t="str">
        <f t="shared" si="22"/>
        <v/>
      </c>
      <c r="G51" s="59"/>
      <c r="H51" s="31"/>
      <c r="I51" s="169" t="str">
        <f t="shared" si="23"/>
        <v/>
      </c>
      <c r="J51" s="59"/>
      <c r="K51" s="31"/>
      <c r="L51" s="169" t="str">
        <f t="shared" si="24"/>
        <v/>
      </c>
      <c r="M51" s="243" t="str">
        <f t="shared" si="25"/>
        <v/>
      </c>
      <c r="N51" s="428"/>
      <c r="O51" s="428"/>
      <c r="P51" s="428"/>
      <c r="Q51" s="429"/>
    </row>
    <row r="52" spans="1:17" s="115" customFormat="1" ht="22.5" customHeight="1" x14ac:dyDescent="0.4">
      <c r="A52" s="176"/>
      <c r="B52" s="199"/>
      <c r="C52" s="247"/>
      <c r="D52" s="209"/>
      <c r="E52" s="35"/>
      <c r="F52" s="172" t="str">
        <f t="shared" si="22"/>
        <v/>
      </c>
      <c r="G52" s="60"/>
      <c r="H52" s="32"/>
      <c r="I52" s="172" t="str">
        <f t="shared" si="23"/>
        <v/>
      </c>
      <c r="J52" s="60"/>
      <c r="K52" s="32"/>
      <c r="L52" s="172" t="str">
        <f t="shared" si="24"/>
        <v/>
      </c>
      <c r="M52" s="212" t="str">
        <f t="shared" si="25"/>
        <v/>
      </c>
      <c r="N52" s="436"/>
      <c r="O52" s="436"/>
      <c r="P52" s="436"/>
      <c r="Q52" s="437"/>
    </row>
    <row r="53" spans="1:17" s="115" customFormat="1" ht="22.5" customHeight="1" x14ac:dyDescent="0.4">
      <c r="A53" s="176"/>
      <c r="B53" s="36"/>
      <c r="C53" s="246" t="str">
        <f>IF(SUM(M53:M55)=0,"",SUM(M53:M55))</f>
        <v/>
      </c>
      <c r="D53" s="210"/>
      <c r="E53" s="30"/>
      <c r="F53" s="169" t="str">
        <f t="shared" ref="F53:F55" si="26">IF(E53="","","X")</f>
        <v/>
      </c>
      <c r="G53" s="59"/>
      <c r="H53" s="31"/>
      <c r="I53" s="169" t="str">
        <f t="shared" ref="I53:I55" si="27">IF(G53="","","X")</f>
        <v/>
      </c>
      <c r="J53" s="59"/>
      <c r="K53" s="31"/>
      <c r="L53" s="169" t="str">
        <f t="shared" si="24"/>
        <v/>
      </c>
      <c r="M53" s="243" t="str">
        <f t="shared" si="25"/>
        <v/>
      </c>
      <c r="N53" s="428"/>
      <c r="O53" s="428"/>
      <c r="P53" s="428"/>
      <c r="Q53" s="429"/>
    </row>
    <row r="54" spans="1:17" s="115" customFormat="1" ht="22.5" customHeight="1" x14ac:dyDescent="0.4">
      <c r="A54" s="176"/>
      <c r="B54" s="170"/>
      <c r="C54" s="246"/>
      <c r="D54" s="210"/>
      <c r="E54" s="30"/>
      <c r="F54" s="169" t="str">
        <f t="shared" si="26"/>
        <v/>
      </c>
      <c r="G54" s="59"/>
      <c r="H54" s="31"/>
      <c r="I54" s="169" t="str">
        <f t="shared" si="27"/>
        <v/>
      </c>
      <c r="J54" s="59"/>
      <c r="K54" s="31"/>
      <c r="L54" s="169" t="str">
        <f t="shared" si="24"/>
        <v/>
      </c>
      <c r="M54" s="243" t="str">
        <f t="shared" si="25"/>
        <v/>
      </c>
      <c r="N54" s="428"/>
      <c r="O54" s="428"/>
      <c r="P54" s="428"/>
      <c r="Q54" s="429"/>
    </row>
    <row r="55" spans="1:17" s="115" customFormat="1" ht="22.5" customHeight="1" x14ac:dyDescent="0.4">
      <c r="A55" s="176"/>
      <c r="B55" s="199"/>
      <c r="C55" s="247"/>
      <c r="D55" s="211"/>
      <c r="E55" s="35"/>
      <c r="F55" s="172" t="str">
        <f t="shared" si="26"/>
        <v/>
      </c>
      <c r="G55" s="60"/>
      <c r="H55" s="32"/>
      <c r="I55" s="172" t="str">
        <f t="shared" si="27"/>
        <v/>
      </c>
      <c r="J55" s="60"/>
      <c r="K55" s="32"/>
      <c r="L55" s="172" t="str">
        <f t="shared" si="24"/>
        <v/>
      </c>
      <c r="M55" s="212" t="str">
        <f t="shared" si="25"/>
        <v/>
      </c>
      <c r="N55" s="436"/>
      <c r="O55" s="436"/>
      <c r="P55" s="436"/>
      <c r="Q55" s="437"/>
    </row>
    <row r="56" spans="1:17" s="115" customFormat="1" ht="22.5" customHeight="1" x14ac:dyDescent="0.4">
      <c r="A56" s="177"/>
      <c r="B56" s="200" t="s">
        <v>29</v>
      </c>
      <c r="C56" s="212">
        <f>SUM(C43:C55)</f>
        <v>306000</v>
      </c>
      <c r="D56" s="396"/>
      <c r="E56" s="397"/>
      <c r="F56" s="397"/>
      <c r="G56" s="397"/>
      <c r="H56" s="397"/>
      <c r="I56" s="397"/>
      <c r="J56" s="397"/>
      <c r="K56" s="397"/>
      <c r="L56" s="397"/>
      <c r="M56" s="397"/>
      <c r="N56" s="397"/>
      <c r="O56" s="397"/>
      <c r="P56" s="397"/>
      <c r="Q56" s="398"/>
    </row>
    <row r="57" spans="1:17" s="227" customFormat="1" ht="21.6" customHeight="1" x14ac:dyDescent="0.4">
      <c r="A57" s="261"/>
      <c r="B57" s="262" t="s">
        <v>221</v>
      </c>
      <c r="C57" s="263"/>
      <c r="D57" s="264"/>
      <c r="E57" s="265"/>
      <c r="F57" s="266"/>
      <c r="G57" s="267"/>
      <c r="H57" s="266"/>
      <c r="I57" s="266"/>
      <c r="J57" s="268"/>
      <c r="K57" s="266"/>
      <c r="L57" s="266"/>
      <c r="M57" s="265"/>
      <c r="N57" s="269"/>
      <c r="O57" s="269"/>
      <c r="P57" s="269"/>
      <c r="Q57" s="270"/>
    </row>
    <row r="58" spans="1:17" s="227" customFormat="1" ht="22.5" customHeight="1" x14ac:dyDescent="0.4">
      <c r="A58" s="261"/>
      <c r="B58" s="271"/>
      <c r="C58" s="272" t="str">
        <f>IF(SUM(M58:M60)=0,"",SUM(M58:M60))</f>
        <v/>
      </c>
      <c r="D58" s="273"/>
      <c r="E58" s="288"/>
      <c r="F58" s="274" t="str">
        <f t="shared" ref="F58" si="28">IF(E58="","","X")</f>
        <v/>
      </c>
      <c r="G58" s="275"/>
      <c r="H58" s="265"/>
      <c r="I58" s="274" t="str">
        <f t="shared" ref="I58:I60" si="29">IF(G58="","","X")</f>
        <v/>
      </c>
      <c r="J58" s="275"/>
      <c r="K58" s="265"/>
      <c r="L58" s="274" t="str">
        <f t="shared" ref="L58:L60" si="30">IF(J58="","","=")</f>
        <v/>
      </c>
      <c r="M58" s="276" t="str">
        <f t="shared" ref="M58:M60" si="31">IF(E58*IF(G58="",1,G58)*IF(J58="",1,J58)=0,"",E58*IF(G58="",1,G58)*IF(J58="",1,J58))</f>
        <v/>
      </c>
      <c r="N58" s="458"/>
      <c r="O58" s="458"/>
      <c r="P58" s="458"/>
      <c r="Q58" s="459"/>
    </row>
    <row r="59" spans="1:17" s="227" customFormat="1" ht="22.5" customHeight="1" x14ac:dyDescent="0.4">
      <c r="A59" s="261"/>
      <c r="B59" s="277"/>
      <c r="C59" s="272"/>
      <c r="D59" s="273"/>
      <c r="E59" s="289"/>
      <c r="F59" s="278" t="str">
        <f>IF(E59="","","X")</f>
        <v/>
      </c>
      <c r="G59" s="279"/>
      <c r="H59" s="280"/>
      <c r="I59" s="278" t="str">
        <f t="shared" si="29"/>
        <v/>
      </c>
      <c r="J59" s="279"/>
      <c r="K59" s="280"/>
      <c r="L59" s="278" t="str">
        <f t="shared" si="30"/>
        <v/>
      </c>
      <c r="M59" s="281" t="str">
        <f t="shared" si="31"/>
        <v/>
      </c>
      <c r="N59" s="282"/>
      <c r="O59" s="282"/>
      <c r="P59" s="282"/>
      <c r="Q59" s="283"/>
    </row>
    <row r="60" spans="1:17" s="227" customFormat="1" ht="22.5" customHeight="1" x14ac:dyDescent="0.4">
      <c r="A60" s="261"/>
      <c r="B60" s="277"/>
      <c r="C60" s="272"/>
      <c r="D60" s="273"/>
      <c r="E60" s="290"/>
      <c r="F60" s="284" t="str">
        <f t="shared" ref="F60" si="32">IF(E60="","","X")</f>
        <v/>
      </c>
      <c r="G60" s="285"/>
      <c r="H60" s="286"/>
      <c r="I60" s="284" t="str">
        <f t="shared" si="29"/>
        <v/>
      </c>
      <c r="J60" s="285"/>
      <c r="K60" s="286"/>
      <c r="L60" s="284" t="str">
        <f t="shared" si="30"/>
        <v/>
      </c>
      <c r="M60" s="287" t="str">
        <f t="shared" si="31"/>
        <v/>
      </c>
      <c r="N60" s="451"/>
      <c r="O60" s="451"/>
      <c r="P60" s="451"/>
      <c r="Q60" s="452"/>
    </row>
    <row r="61" spans="1:17" s="227" customFormat="1" ht="21.75" customHeight="1" x14ac:dyDescent="0.4">
      <c r="A61" s="261"/>
      <c r="B61" s="259" t="s">
        <v>64</v>
      </c>
      <c r="C61" s="291"/>
      <c r="D61" s="292"/>
      <c r="E61" s="293"/>
      <c r="F61" s="32"/>
      <c r="G61" s="60"/>
      <c r="H61" s="32"/>
      <c r="I61" s="32"/>
      <c r="J61" s="294"/>
      <c r="K61" s="32"/>
      <c r="L61" s="32"/>
      <c r="M61" s="293"/>
      <c r="N61" s="295"/>
      <c r="O61" s="295"/>
      <c r="P61" s="295"/>
      <c r="Q61" s="296"/>
    </row>
    <row r="62" spans="1:17" s="115" customFormat="1" ht="22.5" customHeight="1" x14ac:dyDescent="0.4">
      <c r="A62" s="176"/>
      <c r="B62" s="333" t="s">
        <v>305</v>
      </c>
      <c r="C62" s="244">
        <f>IF(SUM(M62:M64)=0,"",SUM(M62:M64))</f>
        <v>306000</v>
      </c>
      <c r="D62" s="67"/>
      <c r="E62" s="322">
        <v>306000</v>
      </c>
      <c r="F62" s="171" t="str">
        <f>IF(E62="","","X")</f>
        <v>X</v>
      </c>
      <c r="G62" s="58"/>
      <c r="H62" s="29"/>
      <c r="I62" s="171" t="str">
        <f>IF(G62="","","X")</f>
        <v/>
      </c>
      <c r="J62" s="58"/>
      <c r="K62" s="29"/>
      <c r="L62" s="171" t="str">
        <f>IF(J62="","","=")</f>
        <v/>
      </c>
      <c r="M62" s="248">
        <f>IF(E62*IF(G62="",1,G62)*IF(J62="",1,J62)=0,"",E62*IF(G62="",1,G62)*IF(J62="",1,J62))</f>
        <v>306000</v>
      </c>
      <c r="N62" s="441"/>
      <c r="O62" s="441"/>
      <c r="P62" s="441"/>
      <c r="Q62" s="442"/>
    </row>
    <row r="63" spans="1:17" s="115" customFormat="1" ht="22.5" customHeight="1" x14ac:dyDescent="0.4">
      <c r="A63" s="176"/>
      <c r="B63" s="170"/>
      <c r="C63" s="246"/>
      <c r="D63" s="207"/>
      <c r="E63" s="30"/>
      <c r="F63" s="169" t="str">
        <f t="shared" ref="F63:F67" si="33">IF(E63="","","X")</f>
        <v/>
      </c>
      <c r="G63" s="59"/>
      <c r="H63" s="31"/>
      <c r="I63" s="169" t="str">
        <f t="shared" ref="I63:I67" si="34">IF(G63="","","X")</f>
        <v/>
      </c>
      <c r="J63" s="59"/>
      <c r="K63" s="31"/>
      <c r="L63" s="169" t="str">
        <f t="shared" ref="L63:L70" si="35">IF(J63="","","=")</f>
        <v/>
      </c>
      <c r="M63" s="243" t="str">
        <f t="shared" ref="M63:M70" si="36">IF(E63*IF(G63="",1,G63)*IF(J63="",1,J63)=0,"",E63*IF(G63="",1,G63)*IF(J63="",1,J63))</f>
        <v/>
      </c>
      <c r="N63" s="428"/>
      <c r="O63" s="428"/>
      <c r="P63" s="428"/>
      <c r="Q63" s="429"/>
    </row>
    <row r="64" spans="1:17" s="115" customFormat="1" ht="22.5" customHeight="1" x14ac:dyDescent="0.4">
      <c r="A64" s="176"/>
      <c r="B64" s="170"/>
      <c r="C64" s="246"/>
      <c r="D64" s="207"/>
      <c r="E64" s="30"/>
      <c r="F64" s="172" t="str">
        <f t="shared" si="33"/>
        <v/>
      </c>
      <c r="G64" s="60"/>
      <c r="H64" s="32"/>
      <c r="I64" s="172" t="str">
        <f t="shared" si="34"/>
        <v/>
      </c>
      <c r="J64" s="60"/>
      <c r="K64" s="32"/>
      <c r="L64" s="172" t="str">
        <f t="shared" si="35"/>
        <v/>
      </c>
      <c r="M64" s="212" t="str">
        <f t="shared" si="36"/>
        <v/>
      </c>
      <c r="N64" s="436"/>
      <c r="O64" s="436"/>
      <c r="P64" s="436"/>
      <c r="Q64" s="437"/>
    </row>
    <row r="65" spans="1:17" s="115" customFormat="1" ht="22.5" customHeight="1" x14ac:dyDescent="0.4">
      <c r="A65" s="176"/>
      <c r="B65" s="33"/>
      <c r="C65" s="244" t="str">
        <f>IF(SUM(M65:M67)=0,"",SUM(M65:M67))</f>
        <v/>
      </c>
      <c r="D65" s="208"/>
      <c r="E65" s="34"/>
      <c r="F65" s="169" t="str">
        <f t="shared" si="33"/>
        <v/>
      </c>
      <c r="G65" s="59"/>
      <c r="H65" s="31"/>
      <c r="I65" s="169" t="str">
        <f t="shared" si="34"/>
        <v/>
      </c>
      <c r="J65" s="59"/>
      <c r="K65" s="31"/>
      <c r="L65" s="169" t="str">
        <f t="shared" si="35"/>
        <v/>
      </c>
      <c r="M65" s="243" t="str">
        <f t="shared" si="36"/>
        <v/>
      </c>
      <c r="N65" s="428"/>
      <c r="O65" s="428"/>
      <c r="P65" s="428"/>
      <c r="Q65" s="429"/>
    </row>
    <row r="66" spans="1:17" s="115" customFormat="1" ht="22.5" customHeight="1" x14ac:dyDescent="0.4">
      <c r="A66" s="176"/>
      <c r="B66" s="170"/>
      <c r="C66" s="246"/>
      <c r="D66" s="207"/>
      <c r="E66" s="30"/>
      <c r="F66" s="169" t="str">
        <f t="shared" si="33"/>
        <v/>
      </c>
      <c r="G66" s="59"/>
      <c r="H66" s="31"/>
      <c r="I66" s="169" t="str">
        <f t="shared" si="34"/>
        <v/>
      </c>
      <c r="J66" s="59"/>
      <c r="K66" s="31"/>
      <c r="L66" s="169" t="str">
        <f t="shared" si="35"/>
        <v/>
      </c>
      <c r="M66" s="243" t="str">
        <f t="shared" si="36"/>
        <v/>
      </c>
      <c r="N66" s="428"/>
      <c r="O66" s="428"/>
      <c r="P66" s="428"/>
      <c r="Q66" s="429"/>
    </row>
    <row r="67" spans="1:17" s="115" customFormat="1" ht="22.5" customHeight="1" x14ac:dyDescent="0.4">
      <c r="A67" s="176"/>
      <c r="B67" s="199"/>
      <c r="C67" s="247"/>
      <c r="D67" s="209"/>
      <c r="E67" s="35"/>
      <c r="F67" s="172" t="str">
        <f t="shared" si="33"/>
        <v/>
      </c>
      <c r="G67" s="60"/>
      <c r="H67" s="32"/>
      <c r="I67" s="172" t="str">
        <f t="shared" si="34"/>
        <v/>
      </c>
      <c r="J67" s="60"/>
      <c r="K67" s="32"/>
      <c r="L67" s="172" t="str">
        <f t="shared" si="35"/>
        <v/>
      </c>
      <c r="M67" s="212" t="str">
        <f t="shared" si="36"/>
        <v/>
      </c>
      <c r="N67" s="436"/>
      <c r="O67" s="436"/>
      <c r="P67" s="436"/>
      <c r="Q67" s="437"/>
    </row>
    <row r="68" spans="1:17" s="115" customFormat="1" ht="22.5" customHeight="1" x14ac:dyDescent="0.4">
      <c r="A68" s="176"/>
      <c r="B68" s="36"/>
      <c r="C68" s="246" t="str">
        <f>IF(SUM(M68:M70)=0,"",SUM(M68:M70))</f>
        <v/>
      </c>
      <c r="D68" s="210"/>
      <c r="E68" s="30"/>
      <c r="F68" s="169" t="str">
        <f t="shared" ref="F68:F70" si="37">IF(E68="","","X")</f>
        <v/>
      </c>
      <c r="G68" s="59"/>
      <c r="H68" s="31"/>
      <c r="I68" s="169" t="str">
        <f t="shared" ref="I68:I70" si="38">IF(G68="","","X")</f>
        <v/>
      </c>
      <c r="J68" s="59"/>
      <c r="K68" s="31"/>
      <c r="L68" s="169" t="str">
        <f t="shared" si="35"/>
        <v/>
      </c>
      <c r="M68" s="243" t="str">
        <f t="shared" si="36"/>
        <v/>
      </c>
      <c r="N68" s="428"/>
      <c r="O68" s="428"/>
      <c r="P68" s="428"/>
      <c r="Q68" s="429"/>
    </row>
    <row r="69" spans="1:17" s="115" customFormat="1" ht="22.5" customHeight="1" x14ac:dyDescent="0.4">
      <c r="A69" s="176"/>
      <c r="B69" s="170"/>
      <c r="C69" s="246"/>
      <c r="D69" s="210"/>
      <c r="E69" s="30"/>
      <c r="F69" s="169" t="str">
        <f t="shared" si="37"/>
        <v/>
      </c>
      <c r="G69" s="59"/>
      <c r="H69" s="31"/>
      <c r="I69" s="169" t="str">
        <f t="shared" si="38"/>
        <v/>
      </c>
      <c r="J69" s="59"/>
      <c r="K69" s="31"/>
      <c r="L69" s="169" t="str">
        <f t="shared" si="35"/>
        <v/>
      </c>
      <c r="M69" s="243" t="str">
        <f t="shared" si="36"/>
        <v/>
      </c>
      <c r="N69" s="428"/>
      <c r="O69" s="428"/>
      <c r="P69" s="428"/>
      <c r="Q69" s="429"/>
    </row>
    <row r="70" spans="1:17" s="115" customFormat="1" ht="22.5" customHeight="1" x14ac:dyDescent="0.4">
      <c r="A70" s="176"/>
      <c r="B70" s="199"/>
      <c r="C70" s="247"/>
      <c r="D70" s="211"/>
      <c r="E70" s="35"/>
      <c r="F70" s="172" t="str">
        <f t="shared" si="37"/>
        <v/>
      </c>
      <c r="G70" s="60"/>
      <c r="H70" s="32"/>
      <c r="I70" s="172" t="str">
        <f t="shared" si="38"/>
        <v/>
      </c>
      <c r="J70" s="60"/>
      <c r="K70" s="32"/>
      <c r="L70" s="172" t="str">
        <f t="shared" si="35"/>
        <v/>
      </c>
      <c r="M70" s="212" t="str">
        <f t="shared" si="36"/>
        <v/>
      </c>
      <c r="N70" s="436"/>
      <c r="O70" s="436"/>
      <c r="P70" s="436"/>
      <c r="Q70" s="437"/>
    </row>
    <row r="71" spans="1:17" s="115" customFormat="1" ht="22.5" customHeight="1" x14ac:dyDescent="0.4">
      <c r="A71" s="177"/>
      <c r="B71" s="200" t="s">
        <v>233</v>
      </c>
      <c r="C71" s="212">
        <f>SUM(C58:C70)</f>
        <v>306000</v>
      </c>
      <c r="D71" s="396"/>
      <c r="E71" s="397"/>
      <c r="F71" s="397"/>
      <c r="G71" s="397"/>
      <c r="H71" s="397"/>
      <c r="I71" s="397"/>
      <c r="J71" s="397"/>
      <c r="K71" s="397"/>
      <c r="L71" s="397"/>
      <c r="M71" s="397"/>
      <c r="N71" s="397"/>
      <c r="O71" s="397"/>
      <c r="P71" s="397"/>
      <c r="Q71" s="398"/>
    </row>
    <row r="72" spans="1:17" s="115" customFormat="1" ht="35.25" customHeight="1" x14ac:dyDescent="0.4">
      <c r="A72" s="446" t="s">
        <v>70</v>
      </c>
      <c r="B72" s="447"/>
      <c r="C72" s="7">
        <f>SUM(C26,C41,C56,C71)</f>
        <v>918000</v>
      </c>
      <c r="D72" s="448"/>
      <c r="E72" s="449"/>
      <c r="F72" s="449"/>
      <c r="G72" s="449"/>
      <c r="H72" s="449"/>
      <c r="I72" s="449"/>
      <c r="J72" s="449"/>
      <c r="K72" s="449"/>
      <c r="L72" s="449"/>
      <c r="M72" s="449"/>
      <c r="N72" s="449"/>
      <c r="O72" s="449"/>
      <c r="P72" s="449"/>
      <c r="Q72" s="450"/>
    </row>
    <row r="73" spans="1:17" s="115" customFormat="1" ht="24" x14ac:dyDescent="0.4">
      <c r="A73" s="107"/>
      <c r="B73" s="178" t="s">
        <v>54</v>
      </c>
      <c r="C73" s="129"/>
      <c r="D73" s="129"/>
      <c r="E73" s="129"/>
      <c r="F73" s="129"/>
      <c r="G73" s="129"/>
      <c r="H73" s="129"/>
      <c r="I73" s="129"/>
      <c r="J73" s="129"/>
      <c r="K73" s="107"/>
      <c r="L73" s="107"/>
      <c r="M73" s="107"/>
      <c r="N73" s="107"/>
      <c r="O73" s="107"/>
      <c r="P73" s="107"/>
      <c r="Q73" s="107"/>
    </row>
    <row r="74" spans="1:17" s="115" customFormat="1" ht="24" x14ac:dyDescent="0.4">
      <c r="A74" s="107"/>
      <c r="B74" s="179" t="s">
        <v>224</v>
      </c>
      <c r="C74" s="129"/>
      <c r="D74" s="129"/>
      <c r="E74" s="129"/>
      <c r="F74" s="129"/>
      <c r="G74" s="129"/>
      <c r="H74" s="129"/>
      <c r="I74" s="129"/>
      <c r="J74" s="129"/>
      <c r="K74" s="107"/>
      <c r="L74" s="107"/>
      <c r="M74" s="107"/>
      <c r="N74" s="107"/>
      <c r="O74" s="107"/>
      <c r="P74" s="107"/>
      <c r="Q74" s="107"/>
    </row>
    <row r="75" spans="1:17" s="115" customFormat="1" ht="24" x14ac:dyDescent="0.4">
      <c r="A75" s="213"/>
      <c r="B75" s="178" t="s">
        <v>65</v>
      </c>
      <c r="C75" s="255"/>
      <c r="D75" s="256"/>
      <c r="E75" s="257"/>
      <c r="F75" s="256"/>
      <c r="G75" s="257"/>
      <c r="H75" s="257"/>
      <c r="I75" s="258"/>
      <c r="J75" s="257"/>
      <c r="K75" s="169"/>
      <c r="L75" s="215"/>
      <c r="M75" s="217"/>
    </row>
    <row r="76" spans="1:17" s="115" customFormat="1" ht="24" x14ac:dyDescent="0.4">
      <c r="A76" s="213"/>
      <c r="B76" s="215"/>
      <c r="C76" s="214"/>
      <c r="D76" s="215"/>
      <c r="E76" s="169"/>
      <c r="F76" s="215"/>
      <c r="G76" s="169"/>
      <c r="H76" s="169"/>
      <c r="I76" s="216"/>
      <c r="J76" s="169"/>
      <c r="K76" s="169"/>
      <c r="L76" s="215"/>
      <c r="M76" s="217"/>
    </row>
    <row r="77" spans="1:17" s="115" customFormat="1" ht="24" x14ac:dyDescent="0.4">
      <c r="A77" s="213"/>
      <c r="B77" s="215"/>
      <c r="C77" s="214"/>
      <c r="D77" s="215"/>
      <c r="E77" s="169"/>
      <c r="F77" s="215"/>
      <c r="G77" s="169"/>
      <c r="H77" s="169"/>
      <c r="I77" s="216"/>
      <c r="J77" s="169"/>
      <c r="K77" s="169"/>
      <c r="L77" s="215"/>
      <c r="M77" s="217"/>
    </row>
    <row r="78" spans="1:17" s="115" customFormat="1" ht="24" x14ac:dyDescent="0.4">
      <c r="A78" s="213"/>
      <c r="B78" s="215"/>
      <c r="C78" s="214"/>
      <c r="D78" s="215"/>
      <c r="E78" s="169"/>
      <c r="F78" s="215"/>
      <c r="G78" s="169"/>
      <c r="H78" s="169"/>
      <c r="I78" s="216"/>
      <c r="J78" s="169"/>
      <c r="K78" s="169"/>
      <c r="L78" s="215"/>
      <c r="M78" s="217"/>
    </row>
    <row r="79" spans="1:17" s="115" customFormat="1" ht="24" x14ac:dyDescent="0.4">
      <c r="A79" s="213"/>
      <c r="B79" s="215"/>
      <c r="C79" s="214"/>
      <c r="D79" s="215"/>
      <c r="E79" s="169"/>
      <c r="F79" s="215"/>
      <c r="G79" s="169"/>
      <c r="H79" s="169"/>
      <c r="I79" s="216"/>
      <c r="J79" s="169"/>
      <c r="K79" s="169"/>
      <c r="L79" s="215"/>
      <c r="M79" s="217"/>
    </row>
    <row r="80" spans="1:17" s="115" customFormat="1" ht="24" x14ac:dyDescent="0.4">
      <c r="A80" s="213"/>
      <c r="B80" s="215"/>
      <c r="C80" s="214"/>
      <c r="D80" s="215"/>
      <c r="E80" s="169"/>
      <c r="F80" s="215"/>
      <c r="G80" s="169"/>
      <c r="H80" s="169"/>
      <c r="I80" s="216"/>
      <c r="J80" s="169"/>
      <c r="K80" s="169"/>
      <c r="L80" s="215"/>
      <c r="M80" s="217"/>
    </row>
    <row r="81" spans="1:14" s="115" customFormat="1" ht="24" x14ac:dyDescent="0.4">
      <c r="A81" s="213"/>
      <c r="B81" s="215"/>
      <c r="C81" s="214"/>
      <c r="D81" s="215"/>
      <c r="E81" s="169"/>
      <c r="F81" s="215"/>
      <c r="G81" s="169"/>
      <c r="H81" s="169"/>
      <c r="I81" s="216"/>
      <c r="J81" s="169"/>
      <c r="K81" s="169"/>
      <c r="L81" s="215"/>
      <c r="M81" s="217"/>
    </row>
    <row r="82" spans="1:14" s="115" customFormat="1" ht="24" x14ac:dyDescent="0.4">
      <c r="A82" s="213"/>
      <c r="B82" s="215"/>
      <c r="C82" s="214"/>
      <c r="D82" s="215"/>
      <c r="E82" s="169"/>
      <c r="F82" s="215"/>
      <c r="G82" s="169"/>
      <c r="H82" s="169"/>
      <c r="I82" s="216"/>
      <c r="J82" s="169"/>
      <c r="K82" s="169"/>
      <c r="L82" s="215"/>
      <c r="M82" s="217"/>
    </row>
    <row r="83" spans="1:14" s="115" customFormat="1" ht="24" x14ac:dyDescent="0.4">
      <c r="A83" s="213"/>
      <c r="B83" s="215"/>
      <c r="C83" s="214"/>
      <c r="D83" s="215"/>
      <c r="E83" s="169"/>
      <c r="F83" s="215"/>
      <c r="G83" s="169"/>
      <c r="H83" s="169"/>
      <c r="I83" s="216"/>
      <c r="J83" s="169"/>
      <c r="K83" s="169"/>
      <c r="L83" s="215"/>
      <c r="M83" s="217"/>
    </row>
    <row r="84" spans="1:14" s="115" customFormat="1" ht="24" x14ac:dyDescent="0.4">
      <c r="A84" s="213"/>
      <c r="B84" s="215"/>
      <c r="C84" s="214"/>
      <c r="D84" s="215"/>
      <c r="E84" s="169"/>
      <c r="F84" s="215"/>
      <c r="G84" s="169"/>
      <c r="H84" s="169"/>
      <c r="I84" s="216"/>
      <c r="J84" s="169"/>
      <c r="K84" s="169"/>
      <c r="L84" s="215"/>
      <c r="M84" s="217"/>
    </row>
    <row r="85" spans="1:14" s="115" customFormat="1" ht="24" x14ac:dyDescent="0.4">
      <c r="A85" s="213"/>
      <c r="B85" s="215"/>
      <c r="C85" s="214"/>
      <c r="D85" s="215"/>
      <c r="E85" s="169"/>
      <c r="F85" s="215"/>
      <c r="G85" s="169"/>
      <c r="H85" s="169"/>
      <c r="I85" s="216"/>
      <c r="J85" s="169"/>
      <c r="K85" s="169"/>
      <c r="L85" s="215"/>
      <c r="M85" s="217"/>
    </row>
    <row r="86" spans="1:14" s="115" customFormat="1" ht="24" x14ac:dyDescent="0.4">
      <c r="A86" s="213"/>
      <c r="B86" s="215"/>
      <c r="C86" s="214"/>
      <c r="D86" s="215"/>
      <c r="E86" s="169"/>
      <c r="F86" s="215"/>
      <c r="G86" s="169"/>
      <c r="H86" s="169"/>
      <c r="I86" s="216"/>
      <c r="J86" s="169"/>
      <c r="K86" s="169"/>
      <c r="L86" s="215"/>
      <c r="M86" s="217"/>
    </row>
    <row r="87" spans="1:14" s="221" customFormat="1" ht="35.1" customHeight="1" x14ac:dyDescent="0.4">
      <c r="A87" s="218"/>
      <c r="B87" s="219"/>
      <c r="C87" s="454"/>
      <c r="D87" s="454"/>
      <c r="E87" s="454"/>
      <c r="F87" s="454"/>
      <c r="G87" s="454"/>
      <c r="H87" s="454"/>
      <c r="I87" s="454"/>
      <c r="J87" s="454"/>
      <c r="K87" s="454"/>
      <c r="L87" s="454"/>
      <c r="M87" s="454"/>
      <c r="N87" s="220"/>
    </row>
    <row r="88" spans="1:14" s="115" customFormat="1" ht="24" x14ac:dyDescent="0.4">
      <c r="A88" s="455"/>
      <c r="B88" s="455"/>
      <c r="C88" s="455"/>
      <c r="D88" s="455"/>
      <c r="E88" s="455"/>
      <c r="F88" s="455"/>
      <c r="G88" s="455"/>
      <c r="H88" s="455"/>
      <c r="I88" s="455"/>
      <c r="J88" s="455"/>
      <c r="K88" s="455"/>
      <c r="L88" s="455"/>
      <c r="M88" s="455"/>
    </row>
    <row r="89" spans="1:14" s="115" customFormat="1" ht="19.5" customHeight="1" x14ac:dyDescent="0.4">
      <c r="A89" s="456"/>
      <c r="B89" s="456"/>
      <c r="C89" s="456"/>
      <c r="D89" s="456"/>
      <c r="E89" s="456"/>
      <c r="F89" s="456"/>
      <c r="G89" s="456"/>
      <c r="H89" s="456"/>
      <c r="I89" s="456"/>
      <c r="J89" s="456"/>
      <c r="K89" s="456"/>
      <c r="L89" s="456"/>
      <c r="M89" s="456"/>
    </row>
    <row r="90" spans="1:14" s="115" customFormat="1" ht="19.5" customHeight="1" x14ac:dyDescent="0.4">
      <c r="A90" s="456"/>
      <c r="B90" s="456"/>
      <c r="C90" s="456"/>
      <c r="D90" s="456"/>
      <c r="E90" s="456"/>
      <c r="F90" s="456"/>
      <c r="G90" s="456"/>
      <c r="H90" s="456"/>
      <c r="I90" s="456"/>
      <c r="J90" s="456"/>
      <c r="K90" s="456"/>
      <c r="L90" s="456"/>
      <c r="M90" s="456"/>
    </row>
    <row r="91" spans="1:14" s="115" customFormat="1" ht="40.15" customHeight="1" x14ac:dyDescent="0.4">
      <c r="A91" s="222"/>
      <c r="B91" s="223"/>
      <c r="C91" s="453"/>
      <c r="D91" s="453"/>
      <c r="E91" s="453"/>
      <c r="F91" s="453"/>
      <c r="G91" s="453"/>
      <c r="H91" s="453"/>
      <c r="I91" s="453"/>
      <c r="J91" s="453"/>
      <c r="K91" s="453"/>
      <c r="L91" s="453"/>
      <c r="M91" s="453"/>
    </row>
    <row r="92" spans="1:14" s="115" customFormat="1" ht="40.15" customHeight="1" x14ac:dyDescent="0.4">
      <c r="A92" s="222"/>
      <c r="B92" s="223"/>
      <c r="C92" s="453"/>
      <c r="D92" s="453"/>
      <c r="E92" s="453"/>
      <c r="F92" s="453"/>
      <c r="G92" s="453"/>
      <c r="H92" s="453"/>
      <c r="I92" s="453"/>
      <c r="J92" s="453"/>
      <c r="K92" s="453"/>
      <c r="L92" s="453"/>
      <c r="M92" s="453"/>
    </row>
    <row r="93" spans="1:14" s="115" customFormat="1" ht="35.1" customHeight="1" x14ac:dyDescent="0.4">
      <c r="A93" s="224"/>
      <c r="B93" s="219"/>
      <c r="C93" s="454"/>
      <c r="D93" s="454"/>
      <c r="E93" s="454"/>
      <c r="F93" s="454"/>
      <c r="G93" s="454"/>
      <c r="H93" s="454"/>
      <c r="I93" s="454"/>
      <c r="J93" s="454"/>
      <c r="K93" s="454"/>
      <c r="L93" s="454"/>
      <c r="M93" s="454"/>
    </row>
    <row r="94" spans="1:14" ht="24" x14ac:dyDescent="0.4">
      <c r="A94" s="197"/>
    </row>
    <row r="95" spans="1:14" ht="24" x14ac:dyDescent="0.4">
      <c r="A95" s="197"/>
    </row>
  </sheetData>
  <sheetProtection formatCells="0" formatColumns="0" formatRows="0" insertColumns="0" insertRows="0" deleteRows="0"/>
  <mergeCells count="83">
    <mergeCell ref="N28:Q28"/>
    <mergeCell ref="N30:Q30"/>
    <mergeCell ref="N43:Q43"/>
    <mergeCell ref="N45:Q45"/>
    <mergeCell ref="N58:Q58"/>
    <mergeCell ref="D41:Q41"/>
    <mergeCell ref="D56:Q56"/>
    <mergeCell ref="N48:Q48"/>
    <mergeCell ref="N49:Q49"/>
    <mergeCell ref="N51:Q51"/>
    <mergeCell ref="N52:Q52"/>
    <mergeCell ref="N53:Q53"/>
    <mergeCell ref="N38:Q38"/>
    <mergeCell ref="N54:Q54"/>
    <mergeCell ref="N39:Q39"/>
    <mergeCell ref="N40:Q40"/>
    <mergeCell ref="N13:Q13"/>
    <mergeCell ref="N15:Q15"/>
    <mergeCell ref="E6:G6"/>
    <mergeCell ref="H6:J6"/>
    <mergeCell ref="D26:Q26"/>
    <mergeCell ref="K6:M6"/>
    <mergeCell ref="N6:P6"/>
    <mergeCell ref="A7:D7"/>
    <mergeCell ref="E7:G7"/>
    <mergeCell ref="H7:J7"/>
    <mergeCell ref="K7:M7"/>
    <mergeCell ref="N7:P7"/>
    <mergeCell ref="N34:Q34"/>
    <mergeCell ref="N35:Q35"/>
    <mergeCell ref="N36:Q36"/>
    <mergeCell ref="N37:Q37"/>
    <mergeCell ref="N50:Q50"/>
    <mergeCell ref="H5:J5"/>
    <mergeCell ref="C91:M91"/>
    <mergeCell ref="C92:M92"/>
    <mergeCell ref="C93:M93"/>
    <mergeCell ref="A88:M88"/>
    <mergeCell ref="A89:A90"/>
    <mergeCell ref="B89:B90"/>
    <mergeCell ref="C89:M90"/>
    <mergeCell ref="C87:M87"/>
    <mergeCell ref="A10:B11"/>
    <mergeCell ref="C10:C11"/>
    <mergeCell ref="D10:Q10"/>
    <mergeCell ref="N11:Q11"/>
    <mergeCell ref="E5:G5"/>
    <mergeCell ref="K5:M5"/>
    <mergeCell ref="N5:P5"/>
    <mergeCell ref="A1:M1"/>
    <mergeCell ref="E4:G4"/>
    <mergeCell ref="K4:M4"/>
    <mergeCell ref="N4:P4"/>
    <mergeCell ref="H4:J4"/>
    <mergeCell ref="D72:Q72"/>
    <mergeCell ref="N68:Q68"/>
    <mergeCell ref="N69:Q69"/>
    <mergeCell ref="N70:Q70"/>
    <mergeCell ref="N55:Q55"/>
    <mergeCell ref="N62:Q62"/>
    <mergeCell ref="N63:Q63"/>
    <mergeCell ref="N64:Q64"/>
    <mergeCell ref="N65:Q65"/>
    <mergeCell ref="N66:Q66"/>
    <mergeCell ref="D71:Q71"/>
    <mergeCell ref="N67:Q67"/>
    <mergeCell ref="N60:Q60"/>
    <mergeCell ref="A5:D5"/>
    <mergeCell ref="A6:D6"/>
    <mergeCell ref="A4:D4"/>
    <mergeCell ref="A72:B72"/>
    <mergeCell ref="N17:Q17"/>
    <mergeCell ref="N18:Q18"/>
    <mergeCell ref="N19:Q19"/>
    <mergeCell ref="N20:Q20"/>
    <mergeCell ref="N21:Q21"/>
    <mergeCell ref="N22:Q22"/>
    <mergeCell ref="N23:Q23"/>
    <mergeCell ref="N24:Q24"/>
    <mergeCell ref="N25:Q25"/>
    <mergeCell ref="N32:Q32"/>
    <mergeCell ref="N33:Q33"/>
    <mergeCell ref="N47:Q47"/>
  </mergeCells>
  <phoneticPr fontId="3"/>
  <conditionalFormatting sqref="E13:E15">
    <cfRule type="expression" dxfId="3" priority="4">
      <formula>IF(RIGHT(TEXT(E13,"0.#"),1)=".",FALSE,TRUE)</formula>
    </cfRule>
  </conditionalFormatting>
  <conditionalFormatting sqref="E28:E30">
    <cfRule type="expression" dxfId="2" priority="3">
      <formula>IF(RIGHT(TEXT(E28,"0.#"),1)=".",FALSE,TRUE)</formula>
    </cfRule>
  </conditionalFormatting>
  <conditionalFormatting sqref="E43:E45">
    <cfRule type="expression" dxfId="1" priority="2">
      <formula>IF(RIGHT(TEXT(E43,"0.#"),1)=".",FALSE,TRUE)</formula>
    </cfRule>
  </conditionalFormatting>
  <conditionalFormatting sqref="E58:E60">
    <cfRule type="expression" dxfId="0" priority="1">
      <formula>IF(RIGHT(TEXT(E58,"0.#"),1)=".",FALSE,TRUE)</formula>
    </cfRule>
  </conditionalFormatting>
  <dataValidations count="4">
    <dataValidation allowBlank="1" showInputMessage="1" showErrorMessage="1" prompt="小数点がある数値は四捨五入した整数を入力してください。" sqref="E43:E45 E13:E15 E28:E30 E58:E60" xr:uid="{EAAB7371-D178-4A55-972A-239C93CFC934}"/>
    <dataValidation allowBlank="1" showInputMessage="1" showErrorMessage="1" prompt="行が足りない場合には、行を挿入してご利用ください。その際、自動計算の範囲が反映されているか必ずご確認ください。" sqref="F60:XFD60 A30:D30 F15:XFD15 A45:D45 F30:XFD30 F45:XFD45 A15:D15 A60:D60" xr:uid="{FCD0BA2F-D3F2-4EC1-8286-4889F22ECD48}"/>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28 B43 B58" xr:uid="{72AE5F4D-2A5A-4516-BBF5-41B931DFF286}"/>
    <dataValidation allowBlank="1" showInputMessage="1" showErrorMessage="1" prompt="黄色セルは自動計算ですので、記載不要です。" sqref="E7:Q7" xr:uid="{6F719CD3-5A77-4B73-9595-4B76BF9B53F8}"/>
  </dataValidations>
  <printOptions horizontalCentered="1"/>
  <pageMargins left="0.7" right="0.7" top="0.75" bottom="0.75" header="0.3" footer="0.3"/>
  <pageSetup paperSize="9" scale="3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zoomScale="91" zoomScaleNormal="100" zoomScaleSheetLayoutView="91" workbookViewId="0">
      <selection activeCell="B22" sqref="B22"/>
    </sheetView>
  </sheetViews>
  <sheetFormatPr defaultColWidth="8.625" defaultRowHeight="14.65" customHeight="1" x14ac:dyDescent="0.4"/>
  <cols>
    <col min="1" max="1" width="2.625" style="90" customWidth="1"/>
    <col min="2" max="2" width="58.25" style="90" customWidth="1"/>
    <col min="3" max="3" width="6.625" style="90" customWidth="1"/>
    <col min="4" max="4" width="58.25" style="90" customWidth="1"/>
    <col min="5" max="5" width="8.625" style="90"/>
    <col min="6" max="6" width="8.625" style="91"/>
    <col min="7" max="16384" width="8.625" style="90"/>
  </cols>
  <sheetData>
    <row r="1" spans="2:7" ht="14.65" customHeight="1" thickBot="1" x14ac:dyDescent="0.45"/>
    <row r="2" spans="2:7" ht="38.65" customHeight="1" x14ac:dyDescent="0.4">
      <c r="B2" s="89" t="s">
        <v>80</v>
      </c>
      <c r="C2" s="467" t="s">
        <v>223</v>
      </c>
      <c r="D2" s="468"/>
    </row>
    <row r="3" spans="2:7" ht="57.6" customHeight="1" thickBot="1" x14ac:dyDescent="0.45">
      <c r="B3" s="92" t="s">
        <v>81</v>
      </c>
      <c r="C3" s="469"/>
      <c r="D3" s="470"/>
    </row>
    <row r="4" spans="2:7" ht="21.6" customHeight="1" x14ac:dyDescent="0.4">
      <c r="B4" s="90" t="s">
        <v>82</v>
      </c>
      <c r="D4" s="90" t="s">
        <v>83</v>
      </c>
    </row>
    <row r="5" spans="2:7" ht="21.6" customHeight="1" x14ac:dyDescent="0.4">
      <c r="B5" s="93" t="s">
        <v>84</v>
      </c>
      <c r="D5" s="93" t="s">
        <v>85</v>
      </c>
    </row>
    <row r="6" spans="2:7" ht="21.6" customHeight="1" x14ac:dyDescent="0.4">
      <c r="B6" s="92"/>
    </row>
    <row r="7" spans="2:7" ht="17.100000000000001" customHeight="1" x14ac:dyDescent="0.4">
      <c r="B7" s="94" t="s">
        <v>86</v>
      </c>
      <c r="C7" s="95"/>
      <c r="D7" s="95"/>
    </row>
    <row r="8" spans="2:7" ht="8.65" customHeight="1" x14ac:dyDescent="0.4">
      <c r="B8" s="96"/>
    </row>
    <row r="9" spans="2:7" ht="17.100000000000001" customHeight="1" x14ac:dyDescent="0.4">
      <c r="B9" s="94" t="s">
        <v>87</v>
      </c>
      <c r="C9" s="95"/>
      <c r="D9" s="95"/>
      <c r="G9" s="103"/>
    </row>
    <row r="10" spans="2:7" ht="8.1" customHeight="1" x14ac:dyDescent="0.4">
      <c r="B10" s="96"/>
    </row>
    <row r="11" spans="2:7" ht="17.100000000000001" customHeight="1" x14ac:dyDescent="0.4">
      <c r="B11" s="94" t="s">
        <v>88</v>
      </c>
      <c r="C11" s="95"/>
      <c r="D11" s="102"/>
    </row>
    <row r="12" spans="2:7" ht="4.5" customHeight="1" x14ac:dyDescent="0.4">
      <c r="B12" s="96"/>
    </row>
    <row r="13" spans="2:7" ht="14.65" customHeight="1" x14ac:dyDescent="0.4">
      <c r="B13" s="90" t="s">
        <v>89</v>
      </c>
      <c r="D13" s="90" t="s">
        <v>90</v>
      </c>
    </row>
    <row r="14" spans="2:7" ht="14.65" customHeight="1" x14ac:dyDescent="0.4">
      <c r="B14" s="93"/>
      <c r="D14" s="93"/>
    </row>
    <row r="15" spans="2:7" ht="4.5" customHeight="1" x14ac:dyDescent="0.4"/>
    <row r="16" spans="2:7" ht="14.65" customHeight="1" x14ac:dyDescent="0.4">
      <c r="B16" s="90" t="s">
        <v>91</v>
      </c>
      <c r="D16" s="90" t="s">
        <v>92</v>
      </c>
    </row>
    <row r="17" spans="2:4" ht="14.65" customHeight="1" x14ac:dyDescent="0.4">
      <c r="B17" s="93"/>
      <c r="D17" s="93"/>
    </row>
    <row r="18" spans="2:4" ht="4.5" customHeight="1" x14ac:dyDescent="0.4"/>
    <row r="19" spans="2:4" ht="14.65" customHeight="1" x14ac:dyDescent="0.4">
      <c r="B19" s="90" t="s">
        <v>93</v>
      </c>
    </row>
    <row r="20" spans="2:4" ht="14.65" customHeight="1" x14ac:dyDescent="0.4">
      <c r="B20" s="97"/>
    </row>
    <row r="21" spans="2:4" ht="14.65" customHeight="1" x14ac:dyDescent="0.4">
      <c r="B21" s="96"/>
    </row>
    <row r="22" spans="2:4" ht="17.100000000000001" customHeight="1" x14ac:dyDescent="0.4">
      <c r="B22" s="94" t="s">
        <v>94</v>
      </c>
      <c r="C22" s="95"/>
      <c r="D22" s="95"/>
    </row>
    <row r="23" spans="2:4" ht="4.5" customHeight="1" x14ac:dyDescent="0.4">
      <c r="B23" s="96"/>
    </row>
    <row r="24" spans="2:4" ht="14.65" customHeight="1" x14ac:dyDescent="0.4">
      <c r="B24" s="90" t="s">
        <v>95</v>
      </c>
      <c r="D24" s="90" t="s">
        <v>96</v>
      </c>
    </row>
    <row r="25" spans="2:4" ht="14.65" customHeight="1" x14ac:dyDescent="0.4">
      <c r="B25" s="93"/>
      <c r="D25" s="93"/>
    </row>
    <row r="26" spans="2:4" ht="4.5" customHeight="1" x14ac:dyDescent="0.4"/>
    <row r="27" spans="2:4" ht="14.65" customHeight="1" x14ac:dyDescent="0.4">
      <c r="B27" s="90" t="s">
        <v>97</v>
      </c>
      <c r="D27" s="90" t="s">
        <v>98</v>
      </c>
    </row>
    <row r="28" spans="2:4" ht="14.65" customHeight="1" x14ac:dyDescent="0.4">
      <c r="B28" s="93"/>
      <c r="D28" s="93"/>
    </row>
    <row r="29" spans="2:4" ht="4.5" customHeight="1" x14ac:dyDescent="0.4"/>
    <row r="30" spans="2:4" ht="14.65" customHeight="1" x14ac:dyDescent="0.4">
      <c r="B30" s="90" t="s">
        <v>99</v>
      </c>
    </row>
    <row r="31" spans="2:4" ht="14.65" customHeight="1" x14ac:dyDescent="0.4">
      <c r="B31" s="97"/>
    </row>
    <row r="32" spans="2:4" ht="14.65" customHeight="1" x14ac:dyDescent="0.4">
      <c r="B32" s="96"/>
    </row>
    <row r="33" spans="2:4" ht="17.100000000000001" customHeight="1" x14ac:dyDescent="0.4">
      <c r="B33" s="94" t="s">
        <v>100</v>
      </c>
      <c r="C33" s="95"/>
      <c r="D33" s="95"/>
    </row>
    <row r="34" spans="2:4" ht="4.5" customHeight="1" x14ac:dyDescent="0.4">
      <c r="B34" s="96"/>
    </row>
    <row r="35" spans="2:4" ht="14.65" customHeight="1" x14ac:dyDescent="0.4">
      <c r="B35" s="90" t="s">
        <v>101</v>
      </c>
      <c r="D35" s="90" t="s">
        <v>102</v>
      </c>
    </row>
    <row r="36" spans="2:4" ht="14.65" customHeight="1" x14ac:dyDescent="0.4">
      <c r="B36" s="93"/>
      <c r="D36" s="93"/>
    </row>
    <row r="37" spans="2:4" ht="4.5" customHeight="1" x14ac:dyDescent="0.4"/>
    <row r="38" spans="2:4" ht="14.65" customHeight="1" x14ac:dyDescent="0.4">
      <c r="B38" s="90" t="s">
        <v>103</v>
      </c>
      <c r="D38" s="90" t="s">
        <v>104</v>
      </c>
    </row>
    <row r="39" spans="2:4" ht="14.65" customHeight="1" x14ac:dyDescent="0.4">
      <c r="B39" s="93"/>
      <c r="D39" s="93"/>
    </row>
    <row r="40" spans="2:4" ht="4.5" customHeight="1" x14ac:dyDescent="0.4"/>
    <row r="41" spans="2:4" ht="14.65" customHeight="1" x14ac:dyDescent="0.4">
      <c r="B41" s="90" t="s">
        <v>105</v>
      </c>
    </row>
    <row r="42" spans="2:4" ht="14.65" customHeight="1" x14ac:dyDescent="0.4">
      <c r="B42" s="97"/>
    </row>
    <row r="43" spans="2:4" ht="14.65" customHeight="1" x14ac:dyDescent="0.4">
      <c r="B43" s="96"/>
    </row>
    <row r="44" spans="2:4" ht="17.100000000000001" customHeight="1" x14ac:dyDescent="0.4">
      <c r="B44" s="94" t="s">
        <v>106</v>
      </c>
      <c r="C44" s="95"/>
      <c r="D44" s="95"/>
    </row>
    <row r="45" spans="2:4" ht="4.5" customHeight="1" x14ac:dyDescent="0.4">
      <c r="B45" s="96"/>
    </row>
    <row r="46" spans="2:4" ht="14.65" customHeight="1" x14ac:dyDescent="0.4">
      <c r="B46" s="90" t="s">
        <v>107</v>
      </c>
    </row>
    <row r="47" spans="2:4" ht="14.65" customHeight="1" x14ac:dyDescent="0.4">
      <c r="B47" s="97"/>
    </row>
    <row r="48" spans="2:4" ht="14.65" customHeight="1" x14ac:dyDescent="0.4">
      <c r="B48" s="96"/>
    </row>
    <row r="49" spans="2:4" ht="17.100000000000001" customHeight="1" x14ac:dyDescent="0.4">
      <c r="B49" s="98" t="s">
        <v>108</v>
      </c>
      <c r="C49" s="99"/>
      <c r="D49" s="99"/>
    </row>
    <row r="50" spans="2:4" ht="4.5" customHeight="1" x14ac:dyDescent="0.4">
      <c r="B50" s="96"/>
    </row>
    <row r="51" spans="2:4" ht="14.65" customHeight="1" x14ac:dyDescent="0.4">
      <c r="B51" s="90" t="s">
        <v>109</v>
      </c>
      <c r="D51" s="90" t="s">
        <v>110</v>
      </c>
    </row>
    <row r="52" spans="2:4" ht="14.65" customHeight="1" x14ac:dyDescent="0.4">
      <c r="B52" s="93">
        <f>③事業費!C5</f>
        <v>0</v>
      </c>
      <c r="D52" s="93">
        <f>③事業費!D5</f>
        <v>850000</v>
      </c>
    </row>
    <row r="53" spans="2:4" ht="4.5" customHeight="1" x14ac:dyDescent="0.4"/>
    <row r="54" spans="2:4" ht="14.65" customHeight="1" x14ac:dyDescent="0.4">
      <c r="B54" s="90" t="s">
        <v>111</v>
      </c>
      <c r="D54" s="90" t="s">
        <v>112</v>
      </c>
    </row>
    <row r="55" spans="2:4" ht="14.65" customHeight="1" x14ac:dyDescent="0.4">
      <c r="B55" s="93">
        <f>③事業費!E5</f>
        <v>9350000</v>
      </c>
      <c r="D55" s="93">
        <f>③事業費!F5</f>
        <v>4250000</v>
      </c>
    </row>
    <row r="56" spans="2:4" ht="4.5" customHeight="1" x14ac:dyDescent="0.4"/>
    <row r="57" spans="2:4" ht="14.65" customHeight="1" x14ac:dyDescent="0.4">
      <c r="B57" s="90" t="s">
        <v>113</v>
      </c>
    </row>
    <row r="58" spans="2:4" ht="14.65" customHeight="1" x14ac:dyDescent="0.4">
      <c r="B58" s="97">
        <f>③事業費!G5</f>
        <v>14450000</v>
      </c>
    </row>
    <row r="60" spans="2:4" ht="17.100000000000001" customHeight="1" x14ac:dyDescent="0.4">
      <c r="B60" s="94" t="s">
        <v>114</v>
      </c>
      <c r="C60" s="95"/>
      <c r="D60" s="95"/>
    </row>
    <row r="61" spans="2:4" ht="4.5" customHeight="1" x14ac:dyDescent="0.4">
      <c r="B61" s="96"/>
    </row>
    <row r="62" spans="2:4" ht="14.65" customHeight="1" x14ac:dyDescent="0.4">
      <c r="B62" s="90" t="s">
        <v>115</v>
      </c>
      <c r="D62" s="90" t="s">
        <v>116</v>
      </c>
    </row>
    <row r="63" spans="2:4" ht="14.65" customHeight="1" x14ac:dyDescent="0.4">
      <c r="B63" s="93"/>
      <c r="D63" s="93"/>
    </row>
    <row r="64" spans="2:4" ht="4.5" customHeight="1" x14ac:dyDescent="0.4"/>
    <row r="65" spans="2:4" ht="14.65" customHeight="1" x14ac:dyDescent="0.4">
      <c r="B65" s="90" t="s">
        <v>117</v>
      </c>
      <c r="D65" s="90" t="s">
        <v>118</v>
      </c>
    </row>
    <row r="66" spans="2:4" ht="14.65" customHeight="1" x14ac:dyDescent="0.4">
      <c r="B66" s="93"/>
      <c r="D66" s="93"/>
    </row>
    <row r="67" spans="2:4" ht="4.5" customHeight="1" x14ac:dyDescent="0.4"/>
    <row r="68" spans="2:4" ht="14.65" customHeight="1" x14ac:dyDescent="0.4">
      <c r="B68" s="90" t="s">
        <v>119</v>
      </c>
    </row>
    <row r="69" spans="2:4" ht="14.65" customHeight="1" x14ac:dyDescent="0.4">
      <c r="B69" s="97"/>
    </row>
    <row r="70" spans="2:4" ht="14.65" customHeight="1" x14ac:dyDescent="0.4">
      <c r="B70" s="96"/>
    </row>
    <row r="71" spans="2:4" ht="17.100000000000001" customHeight="1" x14ac:dyDescent="0.4">
      <c r="B71" s="94" t="s">
        <v>120</v>
      </c>
      <c r="C71" s="95"/>
      <c r="D71" s="95"/>
    </row>
    <row r="72" spans="2:4" ht="4.5" customHeight="1" x14ac:dyDescent="0.4">
      <c r="B72" s="96"/>
    </row>
    <row r="73" spans="2:4" ht="14.65" customHeight="1" x14ac:dyDescent="0.4">
      <c r="B73" s="90" t="s">
        <v>121</v>
      </c>
      <c r="D73" s="90" t="s">
        <v>122</v>
      </c>
    </row>
    <row r="74" spans="2:4" ht="14.65" customHeight="1" x14ac:dyDescent="0.4">
      <c r="B74" s="93"/>
      <c r="D74" s="93"/>
    </row>
    <row r="75" spans="2:4" ht="4.5" customHeight="1" x14ac:dyDescent="0.4"/>
    <row r="76" spans="2:4" ht="14.65" customHeight="1" x14ac:dyDescent="0.4">
      <c r="B76" s="90" t="s">
        <v>123</v>
      </c>
      <c r="D76" s="90" t="s">
        <v>124</v>
      </c>
    </row>
    <row r="77" spans="2:4" ht="14.65" customHeight="1" x14ac:dyDescent="0.4">
      <c r="B77" s="93"/>
      <c r="D77" s="93"/>
    </row>
    <row r="78" spans="2:4" ht="4.5" customHeight="1" x14ac:dyDescent="0.4"/>
    <row r="79" spans="2:4" ht="14.65" customHeight="1" x14ac:dyDescent="0.4">
      <c r="B79" s="90" t="s">
        <v>125</v>
      </c>
    </row>
    <row r="80" spans="2:4" ht="14.65" customHeight="1" x14ac:dyDescent="0.4">
      <c r="B80" s="97"/>
    </row>
    <row r="81" spans="2:4" ht="14.65" customHeight="1" x14ac:dyDescent="0.4">
      <c r="B81" s="96"/>
    </row>
    <row r="82" spans="2:4" ht="17.100000000000001" customHeight="1" x14ac:dyDescent="0.4">
      <c r="B82" s="98" t="s">
        <v>126</v>
      </c>
      <c r="C82" s="99"/>
      <c r="D82" s="99"/>
    </row>
    <row r="83" spans="2:4" ht="4.5" customHeight="1" x14ac:dyDescent="0.4"/>
    <row r="84" spans="2:4" ht="14.65" customHeight="1" x14ac:dyDescent="0.4">
      <c r="B84" s="90" t="s">
        <v>127</v>
      </c>
      <c r="D84" s="90" t="s">
        <v>128</v>
      </c>
    </row>
    <row r="85" spans="2:4" ht="14.65" customHeight="1" x14ac:dyDescent="0.4">
      <c r="B85" s="93">
        <f>③事業費!C6</f>
        <v>0</v>
      </c>
      <c r="D85" s="93">
        <f>③事業費!D6</f>
        <v>150000</v>
      </c>
    </row>
    <row r="86" spans="2:4" ht="4.5" customHeight="1" x14ac:dyDescent="0.4"/>
    <row r="87" spans="2:4" ht="14.65" customHeight="1" x14ac:dyDescent="0.4">
      <c r="B87" s="90" t="s">
        <v>129</v>
      </c>
      <c r="D87" s="90" t="s">
        <v>130</v>
      </c>
    </row>
    <row r="88" spans="2:4" ht="14.65" customHeight="1" x14ac:dyDescent="0.4">
      <c r="B88" s="93">
        <f>③事業費!E6</f>
        <v>1650000</v>
      </c>
      <c r="D88" s="93">
        <f>③事業費!F6</f>
        <v>750000</v>
      </c>
    </row>
    <row r="89" spans="2:4" ht="4.5" customHeight="1" x14ac:dyDescent="0.4"/>
    <row r="90" spans="2:4" ht="14.65" customHeight="1" x14ac:dyDescent="0.4">
      <c r="B90" s="90" t="s">
        <v>131</v>
      </c>
    </row>
    <row r="91" spans="2:4" ht="14.65" customHeight="1" x14ac:dyDescent="0.4">
      <c r="B91" s="97">
        <f>③事業費!G6</f>
        <v>2550000</v>
      </c>
    </row>
    <row r="93" spans="2:4" ht="17.100000000000001" customHeight="1" x14ac:dyDescent="0.4">
      <c r="B93" s="94" t="s">
        <v>132</v>
      </c>
      <c r="C93" s="95"/>
      <c r="D93" s="95"/>
    </row>
    <row r="94" spans="2:4" ht="4.5" customHeight="1" x14ac:dyDescent="0.4"/>
    <row r="95" spans="2:4" ht="14.65" customHeight="1" x14ac:dyDescent="0.4">
      <c r="B95" s="90" t="s">
        <v>133</v>
      </c>
      <c r="D95" s="90" t="s">
        <v>134</v>
      </c>
    </row>
    <row r="96" spans="2:4" ht="14.65" customHeight="1" x14ac:dyDescent="0.4">
      <c r="B96" s="93"/>
      <c r="D96" s="93"/>
    </row>
    <row r="97" spans="2:4" ht="4.5" customHeight="1" x14ac:dyDescent="0.4"/>
    <row r="98" spans="2:4" ht="14.65" customHeight="1" x14ac:dyDescent="0.4">
      <c r="B98" s="90" t="s">
        <v>135</v>
      </c>
      <c r="D98" s="90" t="s">
        <v>136</v>
      </c>
    </row>
    <row r="99" spans="2:4" ht="14.65" customHeight="1" x14ac:dyDescent="0.4">
      <c r="B99" s="93"/>
      <c r="D99" s="93"/>
    </row>
    <row r="100" spans="2:4" ht="4.5" customHeight="1" x14ac:dyDescent="0.4"/>
    <row r="101" spans="2:4" ht="14.65" customHeight="1" x14ac:dyDescent="0.4">
      <c r="B101" s="90" t="s">
        <v>137</v>
      </c>
    </row>
    <row r="102" spans="2:4" ht="14.65" customHeight="1" x14ac:dyDescent="0.4">
      <c r="B102" s="97"/>
    </row>
    <row r="104" spans="2:4" ht="17.100000000000001" customHeight="1" x14ac:dyDescent="0.4">
      <c r="B104" s="94" t="s">
        <v>138</v>
      </c>
      <c r="C104" s="95"/>
      <c r="D104" s="95"/>
    </row>
    <row r="105" spans="2:4" ht="4.5" customHeight="1" x14ac:dyDescent="0.4"/>
    <row r="106" spans="2:4" ht="14.65" customHeight="1" x14ac:dyDescent="0.4">
      <c r="B106" s="90" t="s">
        <v>139</v>
      </c>
      <c r="D106" s="90" t="s">
        <v>140</v>
      </c>
    </row>
    <row r="107" spans="2:4" ht="14.65" customHeight="1" x14ac:dyDescent="0.4">
      <c r="B107" s="93"/>
      <c r="D107" s="93"/>
    </row>
    <row r="108" spans="2:4" ht="4.5" customHeight="1" x14ac:dyDescent="0.4"/>
    <row r="109" spans="2:4" ht="14.65" customHeight="1" x14ac:dyDescent="0.4">
      <c r="B109" s="90" t="s">
        <v>141</v>
      </c>
      <c r="D109" s="90" t="s">
        <v>142</v>
      </c>
    </row>
    <row r="110" spans="2:4" ht="14.65" customHeight="1" x14ac:dyDescent="0.4">
      <c r="B110" s="93"/>
      <c r="D110" s="93"/>
    </row>
    <row r="111" spans="2:4" ht="4.5" customHeight="1" x14ac:dyDescent="0.4"/>
    <row r="112" spans="2:4" ht="14.65" customHeight="1" x14ac:dyDescent="0.4">
      <c r="B112" s="90" t="s">
        <v>143</v>
      </c>
    </row>
    <row r="113" spans="2:4" ht="14.65" customHeight="1" x14ac:dyDescent="0.4">
      <c r="B113" s="97"/>
    </row>
    <row r="115" spans="2:4" ht="17.100000000000001" customHeight="1" x14ac:dyDescent="0.4">
      <c r="B115" s="94" t="s">
        <v>144</v>
      </c>
      <c r="C115" s="95"/>
      <c r="D115" s="95"/>
    </row>
    <row r="116" spans="2:4" ht="4.5" customHeight="1" x14ac:dyDescent="0.4"/>
    <row r="117" spans="2:4" ht="14.65" customHeight="1" x14ac:dyDescent="0.4">
      <c r="B117" s="90" t="s">
        <v>145</v>
      </c>
    </row>
    <row r="118" spans="2:4" ht="14.65" customHeight="1" x14ac:dyDescent="0.4">
      <c r="B118" s="93"/>
      <c r="D118" s="100"/>
    </row>
    <row r="120" spans="2:4" ht="17.100000000000001" customHeight="1" x14ac:dyDescent="0.4">
      <c r="B120" s="98" t="s">
        <v>146</v>
      </c>
      <c r="C120" s="99"/>
      <c r="D120" s="99"/>
    </row>
    <row r="121" spans="2:4" ht="4.5" customHeight="1" x14ac:dyDescent="0.4"/>
    <row r="122" spans="2:4" ht="14.65" customHeight="1" x14ac:dyDescent="0.4">
      <c r="B122" s="90" t="s">
        <v>147</v>
      </c>
      <c r="D122" s="90" t="s">
        <v>148</v>
      </c>
    </row>
    <row r="123" spans="2:4" ht="14.65" customHeight="1" x14ac:dyDescent="0.4">
      <c r="B123" s="93">
        <f>③事業費!C8</f>
        <v>0</v>
      </c>
      <c r="D123" s="93">
        <f>③事業費!D8</f>
        <v>150000</v>
      </c>
    </row>
    <row r="124" spans="2:4" ht="4.5" customHeight="1" x14ac:dyDescent="0.4"/>
    <row r="125" spans="2:4" ht="14.65" customHeight="1" x14ac:dyDescent="0.4">
      <c r="B125" s="90" t="s">
        <v>149</v>
      </c>
      <c r="D125" s="90" t="s">
        <v>150</v>
      </c>
    </row>
    <row r="126" spans="2:4" ht="14.65" customHeight="1" x14ac:dyDescent="0.4">
      <c r="B126" s="93">
        <f>③事業費!E8</f>
        <v>4785000</v>
      </c>
      <c r="D126" s="93">
        <f>③事業費!F8</f>
        <v>16050000</v>
      </c>
    </row>
    <row r="127" spans="2:4" ht="4.5" customHeight="1" x14ac:dyDescent="0.4"/>
    <row r="128" spans="2:4" ht="14.65" customHeight="1" x14ac:dyDescent="0.4">
      <c r="B128" s="90" t="s">
        <v>151</v>
      </c>
    </row>
    <row r="129" spans="2:4" ht="14.65" customHeight="1" x14ac:dyDescent="0.4">
      <c r="B129" s="97">
        <f>③事業費!G8</f>
        <v>20985000</v>
      </c>
    </row>
    <row r="131" spans="2:4" ht="17.100000000000001" customHeight="1" x14ac:dyDescent="0.4">
      <c r="B131" s="94" t="s">
        <v>152</v>
      </c>
      <c r="C131" s="95"/>
      <c r="D131" s="95"/>
    </row>
    <row r="132" spans="2:4" ht="4.5" customHeight="1" x14ac:dyDescent="0.4"/>
    <row r="133" spans="2:4" ht="14.65" customHeight="1" x14ac:dyDescent="0.4">
      <c r="B133" s="90" t="s">
        <v>153</v>
      </c>
      <c r="D133" s="90" t="s">
        <v>154</v>
      </c>
    </row>
    <row r="134" spans="2:4" ht="14.65" customHeight="1" x14ac:dyDescent="0.4">
      <c r="B134" s="93"/>
      <c r="D134" s="93"/>
    </row>
    <row r="135" spans="2:4" ht="4.5" customHeight="1" x14ac:dyDescent="0.4"/>
    <row r="136" spans="2:4" ht="14.65" customHeight="1" x14ac:dyDescent="0.4">
      <c r="B136" s="90" t="s">
        <v>155</v>
      </c>
      <c r="D136" s="90" t="s">
        <v>156</v>
      </c>
    </row>
    <row r="137" spans="2:4" ht="14.65" customHeight="1" x14ac:dyDescent="0.4">
      <c r="B137" s="93"/>
      <c r="D137" s="93"/>
    </row>
    <row r="138" spans="2:4" ht="4.5" customHeight="1" x14ac:dyDescent="0.4"/>
    <row r="139" spans="2:4" ht="14.65" customHeight="1" x14ac:dyDescent="0.4">
      <c r="B139" s="90" t="s">
        <v>157</v>
      </c>
    </row>
    <row r="140" spans="2:4" ht="14.65" customHeight="1" x14ac:dyDescent="0.4">
      <c r="B140" s="97"/>
    </row>
    <row r="142" spans="2:4" ht="17.100000000000001" customHeight="1" x14ac:dyDescent="0.4">
      <c r="B142" s="94" t="s">
        <v>158</v>
      </c>
      <c r="C142" s="95"/>
      <c r="D142" s="95"/>
    </row>
    <row r="143" spans="2:4" ht="4.5" customHeight="1" x14ac:dyDescent="0.4"/>
    <row r="144" spans="2:4" ht="14.65" customHeight="1" x14ac:dyDescent="0.4">
      <c r="B144" s="90" t="s">
        <v>159</v>
      </c>
      <c r="D144" s="90" t="s">
        <v>160</v>
      </c>
    </row>
    <row r="145" spans="2:4" ht="14.65" customHeight="1" x14ac:dyDescent="0.4">
      <c r="B145" s="93"/>
      <c r="D145" s="93"/>
    </row>
    <row r="146" spans="2:4" ht="4.5" customHeight="1" x14ac:dyDescent="0.4"/>
    <row r="147" spans="2:4" ht="14.65" customHeight="1" x14ac:dyDescent="0.4">
      <c r="B147" s="90" t="s">
        <v>161</v>
      </c>
      <c r="D147" s="90" t="s">
        <v>162</v>
      </c>
    </row>
    <row r="148" spans="2:4" ht="14.65" customHeight="1" x14ac:dyDescent="0.4">
      <c r="B148" s="93"/>
      <c r="D148" s="93"/>
    </row>
    <row r="149" spans="2:4" ht="4.5" customHeight="1" x14ac:dyDescent="0.4"/>
    <row r="150" spans="2:4" ht="14.65" customHeight="1" x14ac:dyDescent="0.4">
      <c r="B150" s="90" t="s">
        <v>163</v>
      </c>
    </row>
    <row r="151" spans="2:4" ht="14.65" customHeight="1" x14ac:dyDescent="0.4">
      <c r="B151" s="97"/>
    </row>
    <row r="153" spans="2:4" ht="17.100000000000001" customHeight="1" x14ac:dyDescent="0.4">
      <c r="B153" s="98" t="s">
        <v>164</v>
      </c>
      <c r="C153" s="99"/>
      <c r="D153" s="99"/>
    </row>
    <row r="154" spans="2:4" ht="4.5" customHeight="1" x14ac:dyDescent="0.4"/>
    <row r="155" spans="2:4" ht="14.65" customHeight="1" x14ac:dyDescent="0.4">
      <c r="B155" s="90" t="s">
        <v>165</v>
      </c>
      <c r="D155" s="90" t="s">
        <v>166</v>
      </c>
    </row>
    <row r="156" spans="2:4" ht="14.65" customHeight="1" x14ac:dyDescent="0.4">
      <c r="B156" s="93">
        <f>③事業費!C9</f>
        <v>0</v>
      </c>
      <c r="D156" s="93">
        <f>③事業費!D9</f>
        <v>50000</v>
      </c>
    </row>
    <row r="157" spans="2:4" ht="4.5" customHeight="1" x14ac:dyDescent="0.4"/>
    <row r="158" spans="2:4" ht="14.65" customHeight="1" x14ac:dyDescent="0.4">
      <c r="B158" s="90" t="s">
        <v>167</v>
      </c>
      <c r="D158" s="90" t="s">
        <v>168</v>
      </c>
    </row>
    <row r="159" spans="2:4" ht="14.65" customHeight="1" x14ac:dyDescent="0.4">
      <c r="B159" s="93">
        <f>③事業費!E9</f>
        <v>1010000</v>
      </c>
      <c r="D159" s="93">
        <f>③事業費!F9</f>
        <v>1790000</v>
      </c>
    </row>
    <row r="160" spans="2:4" ht="4.5" customHeight="1" x14ac:dyDescent="0.4"/>
    <row r="161" spans="2:4" ht="14.65" customHeight="1" x14ac:dyDescent="0.4">
      <c r="B161" s="90" t="s">
        <v>169</v>
      </c>
    </row>
    <row r="162" spans="2:4" ht="14.65" customHeight="1" x14ac:dyDescent="0.4">
      <c r="B162" s="97">
        <f>③事業費!G9</f>
        <v>2850000</v>
      </c>
    </row>
    <row r="164" spans="2:4" ht="17.100000000000001" customHeight="1" x14ac:dyDescent="0.4">
      <c r="B164" s="94" t="s">
        <v>170</v>
      </c>
      <c r="C164" s="95"/>
      <c r="D164" s="95"/>
    </row>
    <row r="165" spans="2:4" ht="4.5" customHeight="1" x14ac:dyDescent="0.4"/>
    <row r="166" spans="2:4" ht="14.65" customHeight="1" x14ac:dyDescent="0.4">
      <c r="B166" s="90" t="s">
        <v>171</v>
      </c>
      <c r="D166" s="90" t="s">
        <v>172</v>
      </c>
    </row>
    <row r="167" spans="2:4" ht="14.65" customHeight="1" x14ac:dyDescent="0.4">
      <c r="B167" s="93"/>
      <c r="D167" s="93"/>
    </row>
    <row r="168" spans="2:4" ht="4.5" customHeight="1" x14ac:dyDescent="0.4"/>
    <row r="169" spans="2:4" ht="14.65" customHeight="1" x14ac:dyDescent="0.4">
      <c r="B169" s="90" t="s">
        <v>173</v>
      </c>
      <c r="D169" s="90" t="s">
        <v>174</v>
      </c>
    </row>
    <row r="170" spans="2:4" ht="14.65" customHeight="1" x14ac:dyDescent="0.4">
      <c r="B170" s="93"/>
      <c r="D170" s="93"/>
    </row>
    <row r="171" spans="2:4" ht="4.5" customHeight="1" x14ac:dyDescent="0.4"/>
    <row r="172" spans="2:4" ht="14.65" customHeight="1" x14ac:dyDescent="0.4">
      <c r="B172" s="90" t="s">
        <v>175</v>
      </c>
    </row>
    <row r="173" spans="2:4" ht="14.65" customHeight="1" x14ac:dyDescent="0.4">
      <c r="B173" s="97"/>
    </row>
    <row r="175" spans="2:4" ht="17.100000000000001" customHeight="1" x14ac:dyDescent="0.4">
      <c r="B175" s="94" t="s">
        <v>176</v>
      </c>
      <c r="C175" s="95"/>
      <c r="D175" s="95"/>
    </row>
    <row r="176" spans="2:4" ht="4.5" customHeight="1" x14ac:dyDescent="0.4"/>
    <row r="177" spans="2:4" ht="14.65" customHeight="1" x14ac:dyDescent="0.4">
      <c r="B177" s="90" t="s">
        <v>177</v>
      </c>
      <c r="D177" s="90" t="s">
        <v>178</v>
      </c>
    </row>
    <row r="178" spans="2:4" ht="14.65" customHeight="1" x14ac:dyDescent="0.4">
      <c r="B178" s="93"/>
      <c r="D178" s="93"/>
    </row>
    <row r="179" spans="2:4" ht="4.5" customHeight="1" x14ac:dyDescent="0.4"/>
    <row r="180" spans="2:4" ht="14.65" customHeight="1" x14ac:dyDescent="0.4">
      <c r="B180" s="90" t="s">
        <v>179</v>
      </c>
      <c r="D180" s="90" t="s">
        <v>180</v>
      </c>
    </row>
    <row r="181" spans="2:4" ht="14.65" customHeight="1" x14ac:dyDescent="0.4">
      <c r="B181" s="93"/>
      <c r="D181" s="93"/>
    </row>
    <row r="182" spans="2:4" ht="4.5" customHeight="1" x14ac:dyDescent="0.4"/>
    <row r="183" spans="2:4" ht="14.65" customHeight="1" x14ac:dyDescent="0.4">
      <c r="B183" s="90" t="s">
        <v>181</v>
      </c>
    </row>
    <row r="184" spans="2:4" ht="14.65" customHeight="1" x14ac:dyDescent="0.4">
      <c r="B184" s="97"/>
    </row>
    <row r="186" spans="2:4" ht="17.100000000000001" customHeight="1" x14ac:dyDescent="0.4">
      <c r="B186" s="98" t="s">
        <v>182</v>
      </c>
      <c r="C186" s="99"/>
      <c r="D186" s="99"/>
    </row>
    <row r="187" spans="2:4" ht="4.5" customHeight="1" x14ac:dyDescent="0.4"/>
    <row r="188" spans="2:4" ht="14.65" customHeight="1" x14ac:dyDescent="0.4">
      <c r="B188" s="90" t="s">
        <v>183</v>
      </c>
      <c r="D188" s="90" t="s">
        <v>184</v>
      </c>
    </row>
    <row r="189" spans="2:4" ht="14.65" customHeight="1" x14ac:dyDescent="0.4">
      <c r="B189" s="93">
        <f>'⑤ 直接事業費'!E6</f>
        <v>0</v>
      </c>
      <c r="D189" s="93">
        <f>'⑤ 直接事業費'!H6</f>
        <v>0</v>
      </c>
    </row>
    <row r="190" spans="2:4" ht="4.5" customHeight="1" x14ac:dyDescent="0.4"/>
    <row r="191" spans="2:4" ht="14.65" customHeight="1" x14ac:dyDescent="0.4">
      <c r="B191" s="90" t="s">
        <v>185</v>
      </c>
      <c r="D191" s="90" t="s">
        <v>186</v>
      </c>
    </row>
    <row r="192" spans="2:4" ht="14.65" customHeight="1" x14ac:dyDescent="0.4">
      <c r="B192" s="93">
        <f>'⑤ 直接事業費'!K6</f>
        <v>4080000</v>
      </c>
      <c r="D192" s="93">
        <f>'⑤ 直接事業費'!N6</f>
        <v>12240000</v>
      </c>
    </row>
    <row r="193" spans="2:4" ht="4.5" customHeight="1" x14ac:dyDescent="0.4"/>
    <row r="194" spans="2:4" ht="14.65" customHeight="1" x14ac:dyDescent="0.4">
      <c r="B194" s="90" t="s">
        <v>187</v>
      </c>
    </row>
    <row r="195" spans="2:4" ht="14.65" customHeight="1" x14ac:dyDescent="0.4">
      <c r="B195" s="97">
        <f>'⑤ 直接事業費'!Q6</f>
        <v>16320000</v>
      </c>
    </row>
    <row r="197" spans="2:4" ht="17.100000000000001" customHeight="1" x14ac:dyDescent="0.4">
      <c r="B197" s="94" t="s">
        <v>188</v>
      </c>
      <c r="C197" s="95"/>
      <c r="D197" s="95"/>
    </row>
    <row r="198" spans="2:4" ht="4.5" customHeight="1" x14ac:dyDescent="0.4"/>
    <row r="199" spans="2:4" ht="14.65" customHeight="1" x14ac:dyDescent="0.4">
      <c r="B199" s="90" t="s">
        <v>189</v>
      </c>
    </row>
    <row r="200" spans="2:4" ht="14.65" customHeight="1" x14ac:dyDescent="0.4">
      <c r="B200" s="93"/>
      <c r="D200" s="100"/>
    </row>
    <row r="202" spans="2:4" ht="17.100000000000001" customHeight="1" x14ac:dyDescent="0.4">
      <c r="B202" s="98" t="s">
        <v>190</v>
      </c>
      <c r="C202" s="99"/>
      <c r="D202" s="99"/>
    </row>
    <row r="203" spans="2:4" ht="4.5" customHeight="1" x14ac:dyDescent="0.4"/>
    <row r="204" spans="2:4" ht="14.65" customHeight="1" x14ac:dyDescent="0.4">
      <c r="B204" s="90" t="s">
        <v>191</v>
      </c>
      <c r="D204" s="90" t="s">
        <v>192</v>
      </c>
    </row>
    <row r="205" spans="2:4" ht="14.65" customHeight="1" x14ac:dyDescent="0.4">
      <c r="B205" s="93">
        <f>④管理的経費!E6</f>
        <v>0</v>
      </c>
      <c r="D205" s="93">
        <f>④管理的経費!H6</f>
        <v>0</v>
      </c>
    </row>
    <row r="206" spans="2:4" ht="4.5" customHeight="1" x14ac:dyDescent="0.4"/>
    <row r="207" spans="2:4" ht="14.65" customHeight="1" x14ac:dyDescent="0.4">
      <c r="B207" s="90" t="s">
        <v>193</v>
      </c>
      <c r="D207" s="90" t="s">
        <v>194</v>
      </c>
    </row>
    <row r="208" spans="2:4" ht="14.65" customHeight="1" x14ac:dyDescent="0.4">
      <c r="B208" s="93">
        <f>④管理的経費!K6</f>
        <v>2400000</v>
      </c>
      <c r="D208" s="93">
        <f>④管理的経費!N6</f>
        <v>2400000</v>
      </c>
    </row>
    <row r="209" spans="2:4" ht="4.5" customHeight="1" x14ac:dyDescent="0.4"/>
    <row r="210" spans="2:4" ht="14.65" customHeight="1" x14ac:dyDescent="0.4">
      <c r="B210" s="90" t="s">
        <v>195</v>
      </c>
    </row>
    <row r="211" spans="2:4" ht="14.65" customHeight="1" x14ac:dyDescent="0.4">
      <c r="B211" s="97">
        <f>④管理的経費!Q6</f>
        <v>4800000</v>
      </c>
    </row>
    <row r="213" spans="2:4" ht="17.100000000000001" customHeight="1" x14ac:dyDescent="0.4">
      <c r="B213" s="94" t="s">
        <v>196</v>
      </c>
      <c r="C213" s="95"/>
      <c r="D213" s="95"/>
    </row>
    <row r="214" spans="2:4" ht="4.5" customHeight="1" x14ac:dyDescent="0.4"/>
    <row r="215" spans="2:4" ht="14.65" customHeight="1" x14ac:dyDescent="0.4">
      <c r="B215" s="90" t="s">
        <v>197</v>
      </c>
    </row>
    <row r="216" spans="2:4" ht="14.65" customHeight="1" x14ac:dyDescent="0.4">
      <c r="B216" s="93"/>
    </row>
    <row r="218" spans="2:4" ht="17.100000000000001" customHeight="1" x14ac:dyDescent="0.4">
      <c r="B218" s="94" t="s">
        <v>198</v>
      </c>
      <c r="C218" s="95"/>
      <c r="D218" s="95"/>
    </row>
    <row r="219" spans="2:4" ht="4.5" customHeight="1" x14ac:dyDescent="0.4"/>
    <row r="220" spans="2:4" ht="14.65" customHeight="1" x14ac:dyDescent="0.4">
      <c r="B220" s="90" t="s">
        <v>199</v>
      </c>
    </row>
    <row r="221" spans="2:4" ht="14.65" customHeight="1" x14ac:dyDescent="0.4">
      <c r="B221" s="93"/>
    </row>
    <row r="223" spans="2:4" ht="14.65" customHeight="1" x14ac:dyDescent="0.4">
      <c r="B223" s="101"/>
    </row>
    <row r="224" spans="2:4" ht="17.100000000000001" customHeight="1" x14ac:dyDescent="0.4">
      <c r="B224" s="98" t="s">
        <v>200</v>
      </c>
      <c r="C224" s="99"/>
      <c r="D224" s="99"/>
    </row>
    <row r="225" spans="2:4" ht="4.5" customHeight="1" x14ac:dyDescent="0.4"/>
    <row r="226" spans="2:4" ht="14.65" customHeight="1" x14ac:dyDescent="0.4">
      <c r="B226" s="90" t="s">
        <v>201</v>
      </c>
      <c r="D226" s="90" t="s">
        <v>202</v>
      </c>
    </row>
    <row r="227" spans="2:4" ht="14.65" customHeight="1" x14ac:dyDescent="0.4">
      <c r="B227" s="93"/>
      <c r="D227" s="93"/>
    </row>
    <row r="228" spans="2:4" ht="4.5" customHeight="1" x14ac:dyDescent="0.4"/>
    <row r="229" spans="2:4" ht="14.65" customHeight="1" x14ac:dyDescent="0.4">
      <c r="B229" s="90" t="s">
        <v>203</v>
      </c>
      <c r="D229" s="90" t="s">
        <v>204</v>
      </c>
    </row>
    <row r="230" spans="2:4" ht="14.65" customHeight="1" x14ac:dyDescent="0.4">
      <c r="B230" s="93"/>
      <c r="D230" s="93"/>
    </row>
    <row r="231" spans="2:4" ht="4.5" customHeight="1" x14ac:dyDescent="0.4"/>
    <row r="232" spans="2:4" ht="14.65" customHeight="1" x14ac:dyDescent="0.4">
      <c r="B232" s="90" t="s">
        <v>205</v>
      </c>
    </row>
    <row r="233" spans="2:4" ht="14.65" customHeight="1" x14ac:dyDescent="0.4">
      <c r="B233" s="97"/>
    </row>
    <row r="235" spans="2:4" ht="17.100000000000001" customHeight="1" x14ac:dyDescent="0.4">
      <c r="B235" s="98" t="s">
        <v>206</v>
      </c>
      <c r="C235" s="99"/>
      <c r="D235" s="99"/>
    </row>
    <row r="236" spans="2:4" ht="4.5" customHeight="1" x14ac:dyDescent="0.4"/>
    <row r="237" spans="2:4" ht="14.65" customHeight="1" x14ac:dyDescent="0.4">
      <c r="B237" s="90" t="s">
        <v>207</v>
      </c>
      <c r="D237" s="90" t="s">
        <v>208</v>
      </c>
    </row>
    <row r="238" spans="2:4" ht="14.65" customHeight="1" x14ac:dyDescent="0.4">
      <c r="B238" s="93"/>
      <c r="D238" s="93"/>
    </row>
    <row r="239" spans="2:4" ht="4.5" customHeight="1" x14ac:dyDescent="0.4"/>
    <row r="240" spans="2:4" ht="14.65" customHeight="1" x14ac:dyDescent="0.4">
      <c r="B240" s="90" t="s">
        <v>209</v>
      </c>
      <c r="D240" s="90" t="s">
        <v>210</v>
      </c>
    </row>
    <row r="241" spans="2:4" ht="14.65" customHeight="1" x14ac:dyDescent="0.4">
      <c r="B241" s="93"/>
      <c r="D241" s="93"/>
    </row>
    <row r="242" spans="2:4" ht="4.5" customHeight="1" x14ac:dyDescent="0.4"/>
    <row r="243" spans="2:4" ht="14.65" customHeight="1" x14ac:dyDescent="0.4">
      <c r="B243" s="90" t="s">
        <v>211</v>
      </c>
    </row>
    <row r="244" spans="2:4" ht="14.65" customHeight="1" x14ac:dyDescent="0.4">
      <c r="B244" s="97"/>
    </row>
  </sheetData>
  <sheetProtection sheet="1" objects="1" scenarios="1"/>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7" ma:contentTypeDescription="新しいドキュメントを作成します。" ma:contentTypeScope="" ma:versionID="07ee9f492cf2b6c38b44a134bf20d95a">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b92225dbcd7e6fc7e7950585deb07c0f"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e7daabe-040d-4835-9702-eb493d45b5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cb9a0d5-5f7a-4889-8849-c6a168eac279}" ma:internalName="TaxCatchAll" ma:showField="CatchAllData" ma:web="7dd1fc52-43f4-4e45-8ca8-672e0e026a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dd1fc52-43f4-4e45-8ca8-672e0e026ad6" xsi:nil="true"/>
    <lcf76f155ced4ddcb4097134ff3c332f xmlns="a1917cd3-b0df-4bea-821a-08ba914706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C46EB8-6337-4AF4-858B-5682C5C30AA1}">
  <ds:schemaRefs>
    <ds:schemaRef ds:uri="http://schemas.microsoft.com/sharepoint/v3/contenttype/forms"/>
  </ds:schemaRefs>
</ds:datastoreItem>
</file>

<file path=customXml/itemProps2.xml><?xml version="1.0" encoding="utf-8"?>
<ds:datastoreItem xmlns:ds="http://schemas.openxmlformats.org/officeDocument/2006/customXml" ds:itemID="{68D868DE-E262-4206-A6D1-6A69B85E8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B20D77-8DDD-45A8-9E6D-B68C767762AD}">
  <ds:schemaRefs>
    <ds:schemaRef ds:uri="http://schemas.microsoft.com/office/2006/metadata/properties"/>
    <ds:schemaRef ds:uri="http://schemas.microsoft.com/office/infopath/2007/PartnerControls"/>
    <ds:schemaRef ds:uri="7dd1fc52-43f4-4e45-8ca8-672e0e026ad6"/>
    <ds:schemaRef ds:uri="a1917cd3-b0df-4bea-821a-08ba914706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⑥評価関連経費</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2022-08-01T03:02:52Z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e05bcacc-902e-42fb-987c-0b62e1fe8cd6</vt:lpwstr>
  </property>
</Properties>
</file>